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15360" windowHeight="9285" tabRatio="383" activeTab="0"/>
  </bookViews>
  <sheets>
    <sheet name="10hod muži" sheetId="1" r:id="rId1"/>
    <sheet name="ostatní kategorie" sheetId="2" r:id="rId2"/>
  </sheets>
  <definedNames>
    <definedName name="_xlnm.Print_Area" localSheetId="0">'10hod muži'!$A$1:$AM$30</definedName>
  </definedNames>
  <calcPr fullCalcOnLoad="1"/>
</workbook>
</file>

<file path=xl/sharedStrings.xml><?xml version="1.0" encoding="utf-8"?>
<sst xmlns="http://schemas.openxmlformats.org/spreadsheetml/2006/main" count="84" uniqueCount="56">
  <si>
    <t xml:space="preserve"> </t>
  </si>
  <si>
    <t>Blatenská desetihodinovka</t>
  </si>
  <si>
    <t>Muži 10 hod.</t>
  </si>
  <si>
    <t>po- řadí</t>
  </si>
  <si>
    <t>jméno</t>
  </si>
  <si>
    <t>st. čís.</t>
  </si>
  <si>
    <t>Kol</t>
  </si>
  <si>
    <t>min.</t>
  </si>
  <si>
    <t>prům.</t>
  </si>
  <si>
    <t>Ženy 10 hod.</t>
  </si>
  <si>
    <t>Ženy 6 hod.</t>
  </si>
  <si>
    <t>Fišer Pavel</t>
  </si>
  <si>
    <t>Oplištil Sáva</t>
  </si>
  <si>
    <t>export:</t>
  </si>
  <si>
    <t>konec</t>
  </si>
  <si>
    <t>posl.čas</t>
  </si>
  <si>
    <t>4.2.2012</t>
  </si>
  <si>
    <t>Havlíček Michal</t>
  </si>
  <si>
    <t>Veteráni 10 hod.</t>
  </si>
  <si>
    <t>sort</t>
  </si>
  <si>
    <t>Šilhán Jiří</t>
  </si>
  <si>
    <t>Krupička Jan</t>
  </si>
  <si>
    <t>Menclová Pavlína</t>
  </si>
  <si>
    <t>Majer Antonín</t>
  </si>
  <si>
    <t>Janoušek Petr</t>
  </si>
  <si>
    <t>Panec Petr</t>
  </si>
  <si>
    <t>Norman Jaslan</t>
  </si>
  <si>
    <t>Knoof Michael</t>
  </si>
  <si>
    <t>Šunka Jan</t>
  </si>
  <si>
    <t>Newiak Nick</t>
  </si>
  <si>
    <t>Rozvoda Jan</t>
  </si>
  <si>
    <t>Horák Pavel</t>
  </si>
  <si>
    <t>Racek Luboš</t>
  </si>
  <si>
    <t>Handa Jakub</t>
  </si>
  <si>
    <t>Míček Martin</t>
  </si>
  <si>
    <t>Štěrba Jaroslav</t>
  </si>
  <si>
    <t>Domácí Petr</t>
  </si>
  <si>
    <t>Sobota Martin</t>
  </si>
  <si>
    <t>Hofreiter Bohdan</t>
  </si>
  <si>
    <t>Petrák Václav</t>
  </si>
  <si>
    <t>Jungmann Petr</t>
  </si>
  <si>
    <t>Berka Pavel</t>
  </si>
  <si>
    <t>Petrák</t>
  </si>
  <si>
    <t>Bloudek Miloš</t>
  </si>
  <si>
    <t>Toucarová Alice</t>
  </si>
  <si>
    <t>Sýkorová Vlasta</t>
  </si>
  <si>
    <t>Gabrielová Markéta</t>
  </si>
  <si>
    <t>Tobrmanová Anna Sofie</t>
  </si>
  <si>
    <t>Bystroňová Tereza</t>
  </si>
  <si>
    <t>Chyšková Markéta</t>
  </si>
  <si>
    <t>Štěrba Otakar</t>
  </si>
  <si>
    <t>Horychová Hana</t>
  </si>
  <si>
    <t>Havlíčková Míša</t>
  </si>
  <si>
    <t>Havlíčková Radka</t>
  </si>
  <si>
    <t>Výsledky 21.ročníku vytrvalostního závodu v běhu na lyžích</t>
  </si>
  <si>
    <t>5.3.2022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</si>
</sst>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,&quot; km&quot;"/>
    <numFmt numFmtId="168" formatCode="#,##0&quot; km&quot;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u val="single"/>
      <sz val="12"/>
      <name val="Arial CE"/>
      <family val="2"/>
    </font>
    <font>
      <b/>
      <sz val="13"/>
      <name val="Tahoma"/>
      <family val="2"/>
    </font>
    <font>
      <b/>
      <sz val="7"/>
      <name val="Arial CE"/>
      <family val="2"/>
    </font>
    <font>
      <b/>
      <sz val="7"/>
      <color indexed="21"/>
      <name val="Arial CE"/>
      <family val="2"/>
    </font>
    <font>
      <b/>
      <sz val="7"/>
      <color indexed="18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0"/>
    </font>
    <font>
      <b/>
      <sz val="11"/>
      <name val="Arial CE"/>
      <family val="0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3"/>
      <name val="Arial CE"/>
      <family val="2"/>
    </font>
    <font>
      <b/>
      <sz val="8"/>
      <color indexed="5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2" tint="-0.24997000396251678"/>
      <name val="Arial CE"/>
      <family val="2"/>
    </font>
    <font>
      <b/>
      <sz val="8"/>
      <color theme="2" tint="-0.2499700039625167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20" fontId="4" fillId="0" borderId="0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20" fontId="56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1" fontId="4" fillId="0" borderId="0" xfId="0" applyNumberFormat="1" applyFont="1" applyAlignment="1">
      <alignment/>
    </xf>
    <xf numFmtId="0" fontId="15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20" fontId="11" fillId="0" borderId="14" xfId="0" applyNumberFormat="1" applyFont="1" applyBorder="1" applyAlignment="1">
      <alignment vertical="center" wrapText="1"/>
    </xf>
    <xf numFmtId="20" fontId="10" fillId="0" borderId="15" xfId="0" applyNumberFormat="1" applyFont="1" applyBorder="1" applyAlignment="1">
      <alignment vertical="center" wrapText="1"/>
    </xf>
    <xf numFmtId="20" fontId="11" fillId="0" borderId="12" xfId="0" applyNumberFormat="1" applyFont="1" applyBorder="1" applyAlignment="1">
      <alignment horizontal="center" vertical="center" wrapText="1"/>
    </xf>
    <xf numFmtId="21" fontId="12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20" fontId="11" fillId="0" borderId="19" xfId="0" applyNumberFormat="1" applyFont="1" applyBorder="1" applyAlignment="1">
      <alignment horizontal="right" vertical="center" wrapText="1"/>
    </xf>
    <xf numFmtId="20" fontId="10" fillId="0" borderId="20" xfId="0" applyNumberFormat="1" applyFont="1" applyBorder="1" applyAlignment="1">
      <alignment horizontal="right" vertical="center" wrapText="1"/>
    </xf>
    <xf numFmtId="20" fontId="11" fillId="0" borderId="19" xfId="0" applyNumberFormat="1" applyFont="1" applyBorder="1" applyAlignment="1">
      <alignment vertical="center" wrapText="1"/>
    </xf>
    <xf numFmtId="20" fontId="10" fillId="0" borderId="20" xfId="0" applyNumberFormat="1" applyFont="1" applyBorder="1" applyAlignment="1">
      <alignment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21" fontId="12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20" fontId="11" fillId="0" borderId="25" xfId="0" applyNumberFormat="1" applyFont="1" applyBorder="1" applyAlignment="1">
      <alignment horizontal="right" vertical="center" wrapText="1"/>
    </xf>
    <xf numFmtId="20" fontId="10" fillId="0" borderId="26" xfId="0" applyNumberFormat="1" applyFont="1" applyBorder="1" applyAlignment="1">
      <alignment horizontal="right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1" fontId="12" fillId="0" borderId="2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/>
    </xf>
    <xf numFmtId="20" fontId="11" fillId="0" borderId="28" xfId="0" applyNumberFormat="1" applyFont="1" applyBorder="1" applyAlignment="1">
      <alignment horizontal="right" vertical="center" wrapText="1"/>
    </xf>
    <xf numFmtId="20" fontId="10" fillId="0" borderId="30" xfId="0" applyNumberFormat="1" applyFont="1" applyBorder="1" applyAlignment="1">
      <alignment horizontal="right" vertical="center" wrapText="1"/>
    </xf>
    <xf numFmtId="20" fontId="11" fillId="0" borderId="3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/>
    </xf>
    <xf numFmtId="20" fontId="11" fillId="0" borderId="33" xfId="0" applyNumberFormat="1" applyFont="1" applyBorder="1" applyAlignment="1">
      <alignment horizontal="right" vertical="center" wrapText="1"/>
    </xf>
    <xf numFmtId="20" fontId="10" fillId="0" borderId="34" xfId="0" applyNumberFormat="1" applyFont="1" applyBorder="1" applyAlignment="1">
      <alignment horizontal="right" vertical="center" wrapText="1"/>
    </xf>
    <xf numFmtId="20" fontId="11" fillId="0" borderId="35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20" fontId="11" fillId="0" borderId="36" xfId="0" applyNumberFormat="1" applyFont="1" applyBorder="1" applyAlignment="1">
      <alignment horizontal="right" vertical="center" wrapText="1"/>
    </xf>
    <xf numFmtId="20" fontId="10" fillId="0" borderId="37" xfId="0" applyNumberFormat="1" applyFont="1" applyBorder="1" applyAlignment="1">
      <alignment horizontal="right" vertical="center" wrapText="1"/>
    </xf>
    <xf numFmtId="20" fontId="11" fillId="0" borderId="38" xfId="0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Border="1" applyAlignment="1">
      <alignment/>
    </xf>
    <xf numFmtId="0" fontId="4" fillId="0" borderId="33" xfId="0" applyFont="1" applyFill="1" applyBorder="1" applyAlignment="1">
      <alignment wrapText="1"/>
    </xf>
    <xf numFmtId="0" fontId="4" fillId="0" borderId="32" xfId="0" applyFont="1" applyBorder="1" applyAlignment="1">
      <alignment/>
    </xf>
    <xf numFmtId="20" fontId="11" fillId="0" borderId="14" xfId="0" applyNumberFormat="1" applyFont="1" applyBorder="1" applyAlignment="1">
      <alignment horizontal="right" vertical="center" wrapText="1"/>
    </xf>
    <xf numFmtId="20" fontId="10" fillId="0" borderId="15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4" fillId="0" borderId="29" xfId="0" applyFont="1" applyFill="1" applyBorder="1" applyAlignment="1">
      <alignment wrapText="1"/>
    </xf>
    <xf numFmtId="0" fontId="12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168" fontId="4" fillId="0" borderId="41" xfId="0" applyNumberFormat="1" applyFont="1" applyBorder="1" applyAlignment="1">
      <alignment horizontal="center" wrapText="1"/>
    </xf>
    <xf numFmtId="168" fontId="4" fillId="0" borderId="4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tabSelected="1" zoomScale="120" zoomScaleNormal="120" zoomScalePageLayoutView="0" workbookViewId="0" topLeftCell="A1">
      <pane xSplit="5" ySplit="7" topLeftCell="F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00390625" defaultRowHeight="12.75"/>
  <cols>
    <col min="1" max="1" width="1.625" style="1" customWidth="1"/>
    <col min="2" max="2" width="4.00390625" style="1" customWidth="1"/>
    <col min="3" max="3" width="17.00390625" style="1" customWidth="1"/>
    <col min="4" max="4" width="3.75390625" style="1" customWidth="1"/>
    <col min="5" max="5" width="4.375" style="1" bestFit="1" customWidth="1"/>
    <col min="6" max="37" width="4.625" style="1" customWidth="1"/>
    <col min="38" max="38" width="3.875" style="7" customWidth="1"/>
    <col min="39" max="39" width="5.875" style="7" customWidth="1"/>
    <col min="40" max="40" width="0" style="1" hidden="1" customWidth="1"/>
    <col min="41" max="41" width="2.75390625" style="1" hidden="1" customWidth="1"/>
    <col min="42" max="42" width="9.25390625" style="1" hidden="1" customWidth="1"/>
    <col min="43" max="43" width="9.125" style="1" hidden="1" customWidth="1"/>
    <col min="44" max="44" width="11.75390625" style="1" hidden="1" customWidth="1"/>
    <col min="45" max="46" width="9.125" style="1" hidden="1" customWidth="1"/>
    <col min="47" max="47" width="9.375" style="1" hidden="1" customWidth="1"/>
    <col min="48" max="16384" width="9.125" style="1" customWidth="1"/>
  </cols>
  <sheetData>
    <row r="1" spans="1:47" ht="3.75" customHeight="1">
      <c r="A1" s="1" t="s">
        <v>0</v>
      </c>
      <c r="AU1" s="14"/>
    </row>
    <row r="2" spans="2:47" ht="16.5" customHeight="1">
      <c r="B2" s="3" t="s">
        <v>1</v>
      </c>
      <c r="I2" s="78" t="s">
        <v>54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M2" s="6" t="s">
        <v>55</v>
      </c>
      <c r="AP2" s="18"/>
      <c r="AU2" s="14"/>
    </row>
    <row r="3" spans="2:47" ht="15">
      <c r="B3" s="8" t="s">
        <v>2</v>
      </c>
      <c r="AU3" s="14"/>
    </row>
    <row r="4" ht="2.25" customHeight="1">
      <c r="AU4" s="14"/>
    </row>
    <row r="5" ht="2.25" customHeight="1" thickBot="1">
      <c r="AU5" s="14"/>
    </row>
    <row r="6" spans="2:47" s="2" customFormat="1" ht="15.75" customHeight="1">
      <c r="B6" s="79" t="s">
        <v>3</v>
      </c>
      <c r="C6" s="81" t="s">
        <v>4</v>
      </c>
      <c r="D6" s="83" t="s">
        <v>5</v>
      </c>
      <c r="E6" s="21" t="s">
        <v>6</v>
      </c>
      <c r="F6" s="19">
        <v>1</v>
      </c>
      <c r="G6" s="19"/>
      <c r="H6" s="19">
        <v>2</v>
      </c>
      <c r="I6" s="19"/>
      <c r="J6" s="19">
        <v>3</v>
      </c>
      <c r="K6" s="19"/>
      <c r="L6" s="19">
        <v>4</v>
      </c>
      <c r="M6" s="19"/>
      <c r="N6" s="19">
        <v>5</v>
      </c>
      <c r="O6" s="19"/>
      <c r="P6" s="19">
        <v>6</v>
      </c>
      <c r="Q6" s="19"/>
      <c r="R6" s="19">
        <v>7</v>
      </c>
      <c r="S6" s="19"/>
      <c r="T6" s="19">
        <v>8</v>
      </c>
      <c r="U6" s="19"/>
      <c r="V6" s="19">
        <v>9</v>
      </c>
      <c r="W6" s="19"/>
      <c r="X6" s="19">
        <v>10</v>
      </c>
      <c r="Y6" s="19"/>
      <c r="Z6" s="19">
        <v>11</v>
      </c>
      <c r="AA6" s="19"/>
      <c r="AB6" s="19">
        <v>12</v>
      </c>
      <c r="AC6" s="19"/>
      <c r="AD6" s="19">
        <v>13</v>
      </c>
      <c r="AE6" s="19"/>
      <c r="AF6" s="19">
        <v>14</v>
      </c>
      <c r="AG6" s="19"/>
      <c r="AH6" s="19">
        <v>15</v>
      </c>
      <c r="AI6" s="19"/>
      <c r="AJ6" s="19">
        <v>16</v>
      </c>
      <c r="AK6" s="19"/>
      <c r="AL6" s="85" t="s">
        <v>7</v>
      </c>
      <c r="AM6" s="74" t="s">
        <v>8</v>
      </c>
      <c r="AN6" s="11" t="s">
        <v>14</v>
      </c>
      <c r="AP6" s="2" t="s">
        <v>19</v>
      </c>
      <c r="AQ6" s="2" t="s">
        <v>13</v>
      </c>
      <c r="AU6" s="15" t="s">
        <v>15</v>
      </c>
    </row>
    <row r="7" spans="2:47" s="2" customFormat="1" ht="10.5" customHeight="1" thickBot="1">
      <c r="B7" s="80"/>
      <c r="C7" s="82"/>
      <c r="D7" s="84"/>
      <c r="E7" s="20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86"/>
      <c r="AM7" s="75"/>
      <c r="AN7" s="11"/>
      <c r="AU7" s="15"/>
    </row>
    <row r="8" spans="2:47" ht="11.25" customHeight="1">
      <c r="B8" s="22">
        <v>1</v>
      </c>
      <c r="C8" s="23" t="s">
        <v>21</v>
      </c>
      <c r="D8" s="24">
        <v>9</v>
      </c>
      <c r="E8" s="24">
        <f>COUNT(G8,I8,K8,M8,O8,Q8,S8,U8,W8,Y8,AA8,AC8,AE8,AG8,AI8,AK8)</f>
        <v>15</v>
      </c>
      <c r="F8" s="70">
        <f aca="true" t="shared" si="0" ref="F8:F30">IF(ISBLANK(G8),"",G8-TIME(7,0,0))</f>
        <v>0.023611111111111083</v>
      </c>
      <c r="G8" s="71">
        <v>0.31527777777777777</v>
      </c>
      <c r="H8" s="70">
        <f aca="true" t="shared" si="1" ref="H8:H30">IF(ISBLANK(I8),"",I8-G8)</f>
        <v>0.021527777777777812</v>
      </c>
      <c r="I8" s="71">
        <v>0.3368055555555556</v>
      </c>
      <c r="J8" s="70">
        <f aca="true" t="shared" si="2" ref="J8:J30">IF(ISBLANK(K8),"",K8-I8)</f>
        <v>0.02291666666666664</v>
      </c>
      <c r="K8" s="71">
        <v>0.3597222222222222</v>
      </c>
      <c r="L8" s="70">
        <f aca="true" t="shared" si="3" ref="L8:L30">IF(ISBLANK(M8),"",M8-K8)</f>
        <v>0.023611111111111083</v>
      </c>
      <c r="M8" s="71">
        <v>0.3833333333333333</v>
      </c>
      <c r="N8" s="70">
        <f aca="true" t="shared" si="4" ref="N8:N30">IF(ISBLANK(O8),"",O8-M8)</f>
        <v>0.025694444444444464</v>
      </c>
      <c r="O8" s="71">
        <v>0.40902777777777777</v>
      </c>
      <c r="P8" s="70">
        <f aca="true" t="shared" si="5" ref="P8:P30">IF(ISBLANK(Q8),"",Q8-O8)</f>
        <v>0.02638888888888885</v>
      </c>
      <c r="Q8" s="71">
        <v>0.4354166666666666</v>
      </c>
      <c r="R8" s="70">
        <f aca="true" t="shared" si="6" ref="R8:R26">IF(ISBLANK(S8),"",S8-Q8)</f>
        <v>0.025000000000000078</v>
      </c>
      <c r="S8" s="71">
        <v>0.4604166666666667</v>
      </c>
      <c r="T8" s="70">
        <f aca="true" t="shared" si="7" ref="T8:T21">IF(ISBLANK(U8),"",U8-S8)</f>
        <v>0.03333333333333327</v>
      </c>
      <c r="U8" s="71">
        <v>0.49374999999999997</v>
      </c>
      <c r="V8" s="70">
        <f aca="true" t="shared" si="8" ref="V8:V21">IF(ISBLANK(W8),"",W8-U8)</f>
        <v>0.02638888888888885</v>
      </c>
      <c r="W8" s="71">
        <v>0.5201388888888888</v>
      </c>
      <c r="X8" s="70">
        <f aca="true" t="shared" si="9" ref="X8:X21">IF(ISBLANK(Y8),"",Y8-W8)</f>
        <v>0.032638888888888995</v>
      </c>
      <c r="Y8" s="71">
        <v>0.5527777777777778</v>
      </c>
      <c r="Z8" s="70">
        <f aca="true" t="shared" si="10" ref="Z8:Z16">IF(ISBLANK(AA8),"",AA8-Y8)</f>
        <v>0.029166666666666674</v>
      </c>
      <c r="AA8" s="71">
        <v>0.5819444444444445</v>
      </c>
      <c r="AB8" s="70">
        <f aca="true" t="shared" si="11" ref="AB8:AB16">IF(ISBLANK(AC8),"",AC8-AA8)</f>
        <v>0.03194444444444433</v>
      </c>
      <c r="AC8" s="71">
        <v>0.6138888888888888</v>
      </c>
      <c r="AD8" s="70">
        <f aca="true" t="shared" si="12" ref="AD8:AD16">IF(ISBLANK(AE8),"",AE8-AC8)</f>
        <v>0.0277777777777779</v>
      </c>
      <c r="AE8" s="71">
        <v>0.6416666666666667</v>
      </c>
      <c r="AF8" s="70">
        <f aca="true" t="shared" si="13" ref="AF8:AF16">IF(ISBLANK(AG8),"",AG8-AE8)</f>
        <v>0.030555555555555447</v>
      </c>
      <c r="AG8" s="71">
        <v>0.6722222222222222</v>
      </c>
      <c r="AH8" s="70">
        <f aca="true" t="shared" si="14" ref="AH8:AH16">IF(ISBLANK(AI8),"",AI8-AE8)</f>
        <v>0.05972222222222212</v>
      </c>
      <c r="AI8" s="71">
        <v>0.7013888888888888</v>
      </c>
      <c r="AJ8" s="25">
        <f aca="true" t="shared" si="15" ref="AJ8:AJ16">IF(ISBLANK(AK8),"",AK8-AI8)</f>
      </c>
      <c r="AK8" s="26"/>
      <c r="AL8" s="27">
        <f aca="true" t="shared" si="16" ref="AL8:AL28">MIN(F8,H8,J8,L8,N8,P8,R8,T8,V8,X8,Z8,AB8,AD8,AF8,AJ8)</f>
        <v>0.021527777777777812</v>
      </c>
      <c r="AM8" s="28">
        <f aca="true" t="shared" si="17" ref="AM8:AM28">AVERAGE(F8,H8,J8,L8,N8,P8,R8,T8,V8,X8,Z8,AB8,AD8,AF8,AJ8)</f>
        <v>0.027182539682539676</v>
      </c>
      <c r="AN8" s="10">
        <f aca="true" t="shared" si="18" ref="AN8:AN22">MAX(G8,I8,K8,M8,O8,Q8,S8,U8,W8,Y8,AA8,AC8,AE8,AK8)</f>
        <v>0.6416666666666667</v>
      </c>
      <c r="AP8" s="10">
        <f aca="true" t="shared" si="19" ref="AP8:AP22">MAX(G8,I8,K8,M8,O8,Q8,S8,U8,W8,Y8,AA8,AC8,AE8,AG8,AK8)</f>
        <v>0.6722222222222222</v>
      </c>
      <c r="AQ8" s="1">
        <f aca="true" t="shared" si="20" ref="AQ8:AQ22">B8</f>
        <v>1</v>
      </c>
      <c r="AR8" s="1" t="str">
        <f aca="true" t="shared" si="21" ref="AR8:AR22">C8</f>
        <v>Krupička Jan</v>
      </c>
      <c r="AS8" s="1">
        <f aca="true" t="shared" si="22" ref="AS8:AS22">E8</f>
        <v>15</v>
      </c>
      <c r="AT8" s="9">
        <f aca="true" t="shared" si="23" ref="AT8:AT22">MAX(F8:AK8)</f>
        <v>0.7013888888888888</v>
      </c>
      <c r="AU8" s="16">
        <f aca="true" t="shared" si="24" ref="AU8:AU22">MAX(F8:AK8)</f>
        <v>0.7013888888888888</v>
      </c>
    </row>
    <row r="9" spans="2:47" ht="11.25">
      <c r="B9" s="29">
        <v>2</v>
      </c>
      <c r="C9" s="30" t="s">
        <v>24</v>
      </c>
      <c r="D9" s="31">
        <v>1</v>
      </c>
      <c r="E9" s="31">
        <f>COUNT(G9,I9,K9,M9,O9,Q9,S9,U9,W9,Y9,AA9,AC9,AE9,AG9,AI9,AK9)</f>
        <v>14</v>
      </c>
      <c r="F9" s="34">
        <f t="shared" si="0"/>
        <v>0.023611111111111083</v>
      </c>
      <c r="G9" s="35">
        <v>0.31527777777777777</v>
      </c>
      <c r="H9" s="34">
        <f t="shared" si="1"/>
        <v>0.021527777777777812</v>
      </c>
      <c r="I9" s="35">
        <v>0.3368055555555556</v>
      </c>
      <c r="J9" s="34">
        <f t="shared" si="2"/>
        <v>0.02291666666666664</v>
      </c>
      <c r="K9" s="35">
        <v>0.3597222222222222</v>
      </c>
      <c r="L9" s="34">
        <f t="shared" si="3"/>
        <v>0.02430555555555558</v>
      </c>
      <c r="M9" s="35">
        <v>0.3840277777777778</v>
      </c>
      <c r="N9" s="34">
        <f t="shared" si="4"/>
        <v>0.025694444444444464</v>
      </c>
      <c r="O9" s="35">
        <v>0.40972222222222227</v>
      </c>
      <c r="P9" s="34">
        <f t="shared" si="5"/>
        <v>0.028472222222222232</v>
      </c>
      <c r="Q9" s="35">
        <v>0.4381944444444445</v>
      </c>
      <c r="R9" s="34">
        <f t="shared" si="6"/>
        <v>0.030555555555555503</v>
      </c>
      <c r="S9" s="35">
        <v>0.46875</v>
      </c>
      <c r="T9" s="34">
        <f t="shared" si="7"/>
        <v>0.029861111111111116</v>
      </c>
      <c r="U9" s="35">
        <v>0.4986111111111111</v>
      </c>
      <c r="V9" s="34">
        <f t="shared" si="8"/>
        <v>0.03194444444444444</v>
      </c>
      <c r="W9" s="35">
        <v>0.5305555555555556</v>
      </c>
      <c r="X9" s="34">
        <f t="shared" si="9"/>
        <v>0.033333333333333326</v>
      </c>
      <c r="Y9" s="35">
        <v>0.5638888888888889</v>
      </c>
      <c r="Z9" s="34">
        <f t="shared" si="10"/>
        <v>0.03125</v>
      </c>
      <c r="AA9" s="35">
        <v>0.5951388888888889</v>
      </c>
      <c r="AB9" s="34">
        <f t="shared" si="11"/>
        <v>0.030555555555555558</v>
      </c>
      <c r="AC9" s="35">
        <v>0.6256944444444444</v>
      </c>
      <c r="AD9" s="34">
        <f t="shared" si="12"/>
        <v>0.032638888888888884</v>
      </c>
      <c r="AE9" s="35">
        <v>0.6583333333333333</v>
      </c>
      <c r="AF9" s="34">
        <f t="shared" si="13"/>
        <v>0.032638888888888884</v>
      </c>
      <c r="AG9" s="35">
        <v>0.6909722222222222</v>
      </c>
      <c r="AH9" s="34">
        <f t="shared" si="14"/>
      </c>
      <c r="AI9" s="35"/>
      <c r="AJ9" s="34">
        <f t="shared" si="15"/>
      </c>
      <c r="AK9" s="35"/>
      <c r="AL9" s="36">
        <f t="shared" si="16"/>
        <v>0.021527777777777812</v>
      </c>
      <c r="AM9" s="37">
        <f t="shared" si="17"/>
        <v>0.028521825396825396</v>
      </c>
      <c r="AN9" s="10">
        <f t="shared" si="18"/>
        <v>0.6583333333333333</v>
      </c>
      <c r="AP9" s="10">
        <f t="shared" si="19"/>
        <v>0.6909722222222222</v>
      </c>
      <c r="AQ9" s="1">
        <f t="shared" si="20"/>
        <v>2</v>
      </c>
      <c r="AR9" s="1" t="str">
        <f t="shared" si="21"/>
        <v>Janoušek Petr</v>
      </c>
      <c r="AS9" s="1">
        <f t="shared" si="22"/>
        <v>14</v>
      </c>
      <c r="AT9" s="9">
        <f t="shared" si="23"/>
        <v>0.6909722222222222</v>
      </c>
      <c r="AU9" s="16">
        <f t="shared" si="24"/>
        <v>0.6909722222222222</v>
      </c>
    </row>
    <row r="10" spans="2:47" ht="11.25">
      <c r="B10" s="29">
        <v>3</v>
      </c>
      <c r="C10" s="30" t="s">
        <v>20</v>
      </c>
      <c r="D10" s="31">
        <v>7</v>
      </c>
      <c r="E10" s="31">
        <f>COUNT(G10,I10,K10,M10,O10,Q10,S10,U10,W10,Y10,AA10,AC10,AE10,AG10,AI10,AK10)</f>
        <v>14</v>
      </c>
      <c r="F10" s="34">
        <f t="shared" si="0"/>
        <v>0.024999999999999967</v>
      </c>
      <c r="G10" s="35">
        <v>0.31666666666666665</v>
      </c>
      <c r="H10" s="34">
        <f t="shared" si="1"/>
        <v>0.02430555555555558</v>
      </c>
      <c r="I10" s="35">
        <v>0.34097222222222223</v>
      </c>
      <c r="J10" s="34">
        <f t="shared" si="2"/>
        <v>0.025694444444444464</v>
      </c>
      <c r="K10" s="35">
        <v>0.3666666666666667</v>
      </c>
      <c r="L10" s="34">
        <f t="shared" si="3"/>
        <v>0.027777777777777735</v>
      </c>
      <c r="M10" s="35">
        <v>0.39444444444444443</v>
      </c>
      <c r="N10" s="34">
        <f t="shared" si="4"/>
        <v>0.030555555555555558</v>
      </c>
      <c r="O10" s="35">
        <v>0.425</v>
      </c>
      <c r="P10" s="34">
        <f t="shared" si="5"/>
        <v>0.029166666666666674</v>
      </c>
      <c r="Q10" s="35">
        <v>0.45416666666666666</v>
      </c>
      <c r="R10" s="34">
        <f t="shared" si="6"/>
        <v>0.029166666666666674</v>
      </c>
      <c r="S10" s="35">
        <v>0.48333333333333334</v>
      </c>
      <c r="T10" s="34">
        <f t="shared" si="7"/>
        <v>0.02986111111111106</v>
      </c>
      <c r="U10" s="35">
        <v>0.5131944444444444</v>
      </c>
      <c r="V10" s="34">
        <f t="shared" si="8"/>
        <v>0.036111111111111205</v>
      </c>
      <c r="W10" s="35">
        <v>0.5493055555555556</v>
      </c>
      <c r="X10" s="34">
        <f t="shared" si="9"/>
        <v>0.030555555555555447</v>
      </c>
      <c r="Y10" s="35">
        <v>0.579861111111111</v>
      </c>
      <c r="Z10" s="32">
        <f t="shared" si="10"/>
        <v>0.03472222222222232</v>
      </c>
      <c r="AA10" s="33">
        <v>0.6145833333333334</v>
      </c>
      <c r="AB10" s="32">
        <f t="shared" si="11"/>
        <v>0.029166666666666563</v>
      </c>
      <c r="AC10" s="33">
        <v>0.6437499999999999</v>
      </c>
      <c r="AD10" s="32">
        <f t="shared" si="12"/>
        <v>0.03055555555555567</v>
      </c>
      <c r="AE10" s="33">
        <v>0.6743055555555556</v>
      </c>
      <c r="AF10" s="32">
        <f t="shared" si="13"/>
        <v>0.030555555555555558</v>
      </c>
      <c r="AG10" s="33">
        <v>0.7048611111111112</v>
      </c>
      <c r="AH10" s="32">
        <f t="shared" si="14"/>
      </c>
      <c r="AI10" s="33"/>
      <c r="AJ10" s="34">
        <f t="shared" si="15"/>
      </c>
      <c r="AK10" s="35"/>
      <c r="AL10" s="36">
        <f t="shared" si="16"/>
        <v>0.02430555555555558</v>
      </c>
      <c r="AM10" s="37">
        <f t="shared" si="17"/>
        <v>0.02951388888888889</v>
      </c>
      <c r="AN10" s="10">
        <f t="shared" si="18"/>
        <v>0.6743055555555556</v>
      </c>
      <c r="AP10" s="10">
        <f t="shared" si="19"/>
        <v>0.7048611111111112</v>
      </c>
      <c r="AQ10" s="1">
        <f t="shared" si="20"/>
        <v>3</v>
      </c>
      <c r="AR10" s="1" t="str">
        <f t="shared" si="21"/>
        <v>Šilhán Jiří</v>
      </c>
      <c r="AS10" s="1">
        <f t="shared" si="22"/>
        <v>14</v>
      </c>
      <c r="AT10" s="9">
        <f t="shared" si="23"/>
        <v>0.7048611111111112</v>
      </c>
      <c r="AU10" s="16">
        <f t="shared" si="24"/>
        <v>0.7048611111111112</v>
      </c>
    </row>
    <row r="11" spans="2:47" ht="11.25">
      <c r="B11" s="29">
        <v>4</v>
      </c>
      <c r="C11" s="30" t="s">
        <v>25</v>
      </c>
      <c r="D11" s="31">
        <v>2</v>
      </c>
      <c r="E11" s="31">
        <f aca="true" t="shared" si="25" ref="E8:E28">COUNT(G11,I11,K11,M11,O11,Q11,S11,U11,W11,Y11,AA11,AC11,AE11,AG11,AK11)</f>
        <v>13</v>
      </c>
      <c r="F11" s="32">
        <f t="shared" si="0"/>
        <v>0.027083333333333348</v>
      </c>
      <c r="G11" s="33">
        <v>0.31875000000000003</v>
      </c>
      <c r="H11" s="32">
        <f t="shared" si="1"/>
        <v>0.027083333333333348</v>
      </c>
      <c r="I11" s="33">
        <v>0.3458333333333334</v>
      </c>
      <c r="J11" s="32">
        <f t="shared" si="2"/>
        <v>0.027777777777777735</v>
      </c>
      <c r="K11" s="33">
        <v>0.3736111111111111</v>
      </c>
      <c r="L11" s="32">
        <f t="shared" si="3"/>
        <v>0.029861111111111116</v>
      </c>
      <c r="M11" s="33">
        <v>0.40347222222222223</v>
      </c>
      <c r="N11" s="32">
        <f t="shared" si="4"/>
        <v>0.029861111111111116</v>
      </c>
      <c r="O11" s="33">
        <v>0.43333333333333335</v>
      </c>
      <c r="P11" s="32">
        <f t="shared" si="5"/>
        <v>0.03125</v>
      </c>
      <c r="Q11" s="33">
        <v>0.46458333333333335</v>
      </c>
      <c r="R11" s="32">
        <f t="shared" si="6"/>
        <v>0.031944444444444386</v>
      </c>
      <c r="S11" s="33">
        <v>0.49652777777777773</v>
      </c>
      <c r="T11" s="32">
        <f t="shared" si="7"/>
        <v>0.034722222222222265</v>
      </c>
      <c r="U11" s="33">
        <v>0.53125</v>
      </c>
      <c r="V11" s="32">
        <f t="shared" si="8"/>
        <v>0.033333333333333326</v>
      </c>
      <c r="W11" s="33">
        <v>0.5645833333333333</v>
      </c>
      <c r="X11" s="32">
        <f t="shared" si="9"/>
        <v>0.03541666666666665</v>
      </c>
      <c r="Y11" s="33">
        <v>0.6</v>
      </c>
      <c r="Z11" s="32">
        <f t="shared" si="10"/>
        <v>0.03750000000000009</v>
      </c>
      <c r="AA11" s="33">
        <v>0.6375000000000001</v>
      </c>
      <c r="AB11" s="32">
        <f t="shared" si="11"/>
        <v>0.03749999999999987</v>
      </c>
      <c r="AC11" s="33">
        <v>0.6749999999999999</v>
      </c>
      <c r="AD11" s="32">
        <f t="shared" si="12"/>
        <v>0.036805555555555536</v>
      </c>
      <c r="AE11" s="33">
        <v>0.7118055555555555</v>
      </c>
      <c r="AF11" s="32">
        <f t="shared" si="13"/>
      </c>
      <c r="AG11" s="33"/>
      <c r="AH11" s="32">
        <f t="shared" si="14"/>
      </c>
      <c r="AI11" s="33"/>
      <c r="AJ11" s="34">
        <f t="shared" si="15"/>
      </c>
      <c r="AK11" s="35"/>
      <c r="AL11" s="36">
        <f t="shared" si="16"/>
        <v>0.027083333333333348</v>
      </c>
      <c r="AM11" s="37">
        <f t="shared" si="17"/>
        <v>0.03231837606837606</v>
      </c>
      <c r="AN11" s="10">
        <f t="shared" si="18"/>
        <v>0.7118055555555555</v>
      </c>
      <c r="AP11" s="10">
        <f t="shared" si="19"/>
        <v>0.7118055555555555</v>
      </c>
      <c r="AQ11" s="1">
        <f t="shared" si="20"/>
        <v>4</v>
      </c>
      <c r="AR11" s="1" t="str">
        <f t="shared" si="21"/>
        <v>Panec Petr</v>
      </c>
      <c r="AS11" s="1">
        <f t="shared" si="22"/>
        <v>13</v>
      </c>
      <c r="AT11" s="9">
        <f t="shared" si="23"/>
        <v>0.7118055555555555</v>
      </c>
      <c r="AU11" s="16">
        <f t="shared" si="24"/>
        <v>0.7118055555555555</v>
      </c>
    </row>
    <row r="12" spans="2:47" ht="11.25">
      <c r="B12" s="29">
        <v>5</v>
      </c>
      <c r="C12" s="30" t="s">
        <v>27</v>
      </c>
      <c r="D12" s="31">
        <v>5</v>
      </c>
      <c r="E12" s="31">
        <f t="shared" si="25"/>
        <v>12</v>
      </c>
      <c r="F12" s="32">
        <f t="shared" si="0"/>
        <v>0.02777777777777779</v>
      </c>
      <c r="G12" s="33">
        <v>0.3194444444444445</v>
      </c>
      <c r="H12" s="32">
        <f t="shared" si="1"/>
        <v>0.027083333333333293</v>
      </c>
      <c r="I12" s="33">
        <v>0.34652777777777777</v>
      </c>
      <c r="J12" s="32">
        <f t="shared" si="2"/>
        <v>0.034722222222222265</v>
      </c>
      <c r="K12" s="33">
        <v>0.38125000000000003</v>
      </c>
      <c r="L12" s="32">
        <f t="shared" si="3"/>
        <v>0.028472222222222232</v>
      </c>
      <c r="M12" s="33">
        <v>0.40972222222222227</v>
      </c>
      <c r="N12" s="32">
        <f t="shared" si="4"/>
        <v>0.03541666666666665</v>
      </c>
      <c r="O12" s="33">
        <v>0.4451388888888889</v>
      </c>
      <c r="P12" s="32">
        <f t="shared" si="5"/>
        <v>0.030555555555555503</v>
      </c>
      <c r="Q12" s="33">
        <v>0.4756944444444444</v>
      </c>
      <c r="R12" s="32">
        <f t="shared" si="6"/>
        <v>0.03125</v>
      </c>
      <c r="S12" s="33">
        <v>0.5069444444444444</v>
      </c>
      <c r="T12" s="32">
        <f t="shared" si="7"/>
        <v>0.053472222222222254</v>
      </c>
      <c r="U12" s="33">
        <v>0.5604166666666667</v>
      </c>
      <c r="V12" s="32">
        <f t="shared" si="8"/>
        <v>0.030555555555555558</v>
      </c>
      <c r="W12" s="33">
        <v>0.5909722222222222</v>
      </c>
      <c r="X12" s="32">
        <f t="shared" si="9"/>
        <v>0.03194444444444444</v>
      </c>
      <c r="Y12" s="33">
        <v>0.6229166666666667</v>
      </c>
      <c r="Z12" s="32">
        <f t="shared" si="10"/>
        <v>0.04097222222222219</v>
      </c>
      <c r="AA12" s="33">
        <v>0.6638888888888889</v>
      </c>
      <c r="AB12" s="32">
        <f t="shared" si="11"/>
        <v>0.036805555555555536</v>
      </c>
      <c r="AC12" s="33">
        <v>0.7006944444444444</v>
      </c>
      <c r="AD12" s="32">
        <f t="shared" si="12"/>
      </c>
      <c r="AE12" s="33"/>
      <c r="AF12" s="32">
        <f t="shared" si="13"/>
      </c>
      <c r="AG12" s="33"/>
      <c r="AH12" s="32">
        <f t="shared" si="14"/>
      </c>
      <c r="AI12" s="33"/>
      <c r="AJ12" s="34">
        <f t="shared" si="15"/>
      </c>
      <c r="AK12" s="35"/>
      <c r="AL12" s="36">
        <f t="shared" si="16"/>
        <v>0.027083333333333293</v>
      </c>
      <c r="AM12" s="37">
        <f t="shared" si="17"/>
        <v>0.03408564814814814</v>
      </c>
      <c r="AN12" s="10">
        <f t="shared" si="18"/>
        <v>0.7006944444444444</v>
      </c>
      <c r="AP12" s="10">
        <f t="shared" si="19"/>
        <v>0.7006944444444444</v>
      </c>
      <c r="AQ12" s="1">
        <f t="shared" si="20"/>
        <v>5</v>
      </c>
      <c r="AR12" s="1" t="str">
        <f t="shared" si="21"/>
        <v>Knoof Michael</v>
      </c>
      <c r="AS12" s="1">
        <f t="shared" si="22"/>
        <v>12</v>
      </c>
      <c r="AT12" s="9">
        <f t="shared" si="23"/>
        <v>0.7006944444444444</v>
      </c>
      <c r="AU12" s="16">
        <f t="shared" si="24"/>
        <v>0.7006944444444444</v>
      </c>
    </row>
    <row r="13" spans="2:47" ht="11.25">
      <c r="B13" s="29">
        <v>6</v>
      </c>
      <c r="C13" s="30" t="s">
        <v>28</v>
      </c>
      <c r="D13" s="31">
        <v>6</v>
      </c>
      <c r="E13" s="31">
        <f t="shared" si="25"/>
        <v>11</v>
      </c>
      <c r="F13" s="34">
        <f t="shared" si="0"/>
        <v>0.027083333333333348</v>
      </c>
      <c r="G13" s="35">
        <v>0.31875000000000003</v>
      </c>
      <c r="H13" s="34">
        <f t="shared" si="1"/>
        <v>0.027083333333333348</v>
      </c>
      <c r="I13" s="35">
        <v>0.3458333333333334</v>
      </c>
      <c r="J13" s="34">
        <f t="shared" si="2"/>
        <v>0.027777777777777735</v>
      </c>
      <c r="K13" s="35">
        <v>0.3736111111111111</v>
      </c>
      <c r="L13" s="34">
        <f t="shared" si="3"/>
        <v>0.028472222222222232</v>
      </c>
      <c r="M13" s="35">
        <v>0.40208333333333335</v>
      </c>
      <c r="N13" s="34">
        <f t="shared" si="4"/>
        <v>0.03125</v>
      </c>
      <c r="O13" s="35">
        <v>0.43333333333333335</v>
      </c>
      <c r="P13" s="34">
        <f t="shared" si="5"/>
        <v>0.03402777777777777</v>
      </c>
      <c r="Q13" s="35">
        <v>0.4673611111111111</v>
      </c>
      <c r="R13" s="34">
        <f t="shared" si="6"/>
        <v>0.032638888888888884</v>
      </c>
      <c r="S13" s="35">
        <v>0.5</v>
      </c>
      <c r="T13" s="34">
        <f t="shared" si="7"/>
        <v>0.040277777777777746</v>
      </c>
      <c r="U13" s="35">
        <v>0.5402777777777777</v>
      </c>
      <c r="V13" s="34">
        <f t="shared" si="8"/>
        <v>0.03194444444444444</v>
      </c>
      <c r="W13" s="35">
        <v>0.5722222222222222</v>
      </c>
      <c r="X13" s="34">
        <f t="shared" si="9"/>
        <v>0.0409722222222223</v>
      </c>
      <c r="Y13" s="35">
        <v>0.6131944444444445</v>
      </c>
      <c r="Z13" s="34">
        <f t="shared" si="10"/>
        <v>0.036111111111111094</v>
      </c>
      <c r="AA13" s="35">
        <v>0.6493055555555556</v>
      </c>
      <c r="AB13" s="34">
        <f t="shared" si="11"/>
      </c>
      <c r="AC13" s="35"/>
      <c r="AD13" s="34">
        <f t="shared" si="12"/>
      </c>
      <c r="AE13" s="35"/>
      <c r="AF13" s="34">
        <f t="shared" si="13"/>
      </c>
      <c r="AG13" s="35"/>
      <c r="AH13" s="34">
        <f t="shared" si="14"/>
      </c>
      <c r="AI13" s="35"/>
      <c r="AJ13" s="34">
        <f t="shared" si="15"/>
      </c>
      <c r="AK13" s="35"/>
      <c r="AL13" s="36">
        <f t="shared" si="16"/>
        <v>0.027083333333333348</v>
      </c>
      <c r="AM13" s="37">
        <f t="shared" si="17"/>
        <v>0.032512626262626264</v>
      </c>
      <c r="AN13" s="10">
        <f t="shared" si="18"/>
        <v>0.6493055555555556</v>
      </c>
      <c r="AP13" s="10">
        <f t="shared" si="19"/>
        <v>0.6493055555555556</v>
      </c>
      <c r="AQ13" s="1">
        <f t="shared" si="20"/>
        <v>6</v>
      </c>
      <c r="AR13" s="1" t="str">
        <f t="shared" si="21"/>
        <v>Šunka Jan</v>
      </c>
      <c r="AS13" s="1">
        <f t="shared" si="22"/>
        <v>11</v>
      </c>
      <c r="AT13" s="9">
        <f t="shared" si="23"/>
        <v>0.6493055555555556</v>
      </c>
      <c r="AU13" s="16">
        <f t="shared" si="24"/>
        <v>0.6493055555555556</v>
      </c>
    </row>
    <row r="14" spans="2:47" ht="11.25">
      <c r="B14" s="29">
        <v>7</v>
      </c>
      <c r="C14" s="30" t="s">
        <v>23</v>
      </c>
      <c r="D14" s="31">
        <v>11</v>
      </c>
      <c r="E14" s="31">
        <f t="shared" si="25"/>
        <v>11</v>
      </c>
      <c r="F14" s="34">
        <f t="shared" si="0"/>
        <v>0.028472222222222232</v>
      </c>
      <c r="G14" s="35">
        <v>0.3201388888888889</v>
      </c>
      <c r="H14" s="34">
        <f t="shared" si="1"/>
        <v>0.025694444444444464</v>
      </c>
      <c r="I14" s="35">
        <v>0.3458333333333334</v>
      </c>
      <c r="J14" s="34">
        <f t="shared" si="2"/>
        <v>0.027777777777777735</v>
      </c>
      <c r="K14" s="35">
        <v>0.3736111111111111</v>
      </c>
      <c r="L14" s="34">
        <f t="shared" si="3"/>
        <v>0.028472222222222232</v>
      </c>
      <c r="M14" s="35">
        <v>0.40208333333333335</v>
      </c>
      <c r="N14" s="34">
        <f t="shared" si="4"/>
        <v>0.029861111111111116</v>
      </c>
      <c r="O14" s="35">
        <v>0.43194444444444446</v>
      </c>
      <c r="P14" s="34">
        <f t="shared" si="5"/>
        <v>0.032638888888888884</v>
      </c>
      <c r="Q14" s="35">
        <v>0.46458333333333335</v>
      </c>
      <c r="R14" s="34">
        <f t="shared" si="6"/>
        <v>0.034722222222222154</v>
      </c>
      <c r="S14" s="35">
        <v>0.4993055555555555</v>
      </c>
      <c r="T14" s="34">
        <f t="shared" si="7"/>
        <v>0.0500000000000001</v>
      </c>
      <c r="U14" s="35">
        <v>0.5493055555555556</v>
      </c>
      <c r="V14" s="34">
        <f t="shared" si="8"/>
        <v>0.039583333333333304</v>
      </c>
      <c r="W14" s="35">
        <v>0.5888888888888889</v>
      </c>
      <c r="X14" s="34">
        <f t="shared" si="9"/>
        <v>0.04097222222222219</v>
      </c>
      <c r="Y14" s="35">
        <v>0.6298611111111111</v>
      </c>
      <c r="Z14" s="34">
        <f t="shared" si="10"/>
        <v>0.032638888888888884</v>
      </c>
      <c r="AA14" s="35">
        <v>0.6625</v>
      </c>
      <c r="AB14" s="34">
        <f t="shared" si="11"/>
      </c>
      <c r="AC14" s="35"/>
      <c r="AD14" s="34">
        <f t="shared" si="12"/>
      </c>
      <c r="AE14" s="35"/>
      <c r="AF14" s="34">
        <f t="shared" si="13"/>
      </c>
      <c r="AG14" s="35"/>
      <c r="AH14" s="34">
        <f t="shared" si="14"/>
      </c>
      <c r="AI14" s="35"/>
      <c r="AJ14" s="34">
        <f t="shared" si="15"/>
      </c>
      <c r="AK14" s="35"/>
      <c r="AL14" s="36">
        <f t="shared" si="16"/>
        <v>0.025694444444444464</v>
      </c>
      <c r="AM14" s="37">
        <f t="shared" si="17"/>
        <v>0.03371212121212121</v>
      </c>
      <c r="AN14" s="10">
        <f t="shared" si="18"/>
        <v>0.6625</v>
      </c>
      <c r="AP14" s="10">
        <f t="shared" si="19"/>
        <v>0.6625</v>
      </c>
      <c r="AQ14" s="1">
        <f t="shared" si="20"/>
        <v>7</v>
      </c>
      <c r="AR14" s="1" t="str">
        <f t="shared" si="21"/>
        <v>Majer Antonín</v>
      </c>
      <c r="AS14" s="1">
        <f t="shared" si="22"/>
        <v>11</v>
      </c>
      <c r="AT14" s="9">
        <f t="shared" si="23"/>
        <v>0.6625</v>
      </c>
      <c r="AU14" s="16">
        <f t="shared" si="24"/>
        <v>0.6625</v>
      </c>
    </row>
    <row r="15" spans="2:47" ht="11.25">
      <c r="B15" s="29">
        <v>8</v>
      </c>
      <c r="C15" s="30" t="s">
        <v>29</v>
      </c>
      <c r="D15" s="31">
        <v>8</v>
      </c>
      <c r="E15" s="31">
        <f t="shared" si="25"/>
        <v>11</v>
      </c>
      <c r="F15" s="32">
        <f t="shared" si="0"/>
        <v>0.02777777777777779</v>
      </c>
      <c r="G15" s="33">
        <v>0.3194444444444445</v>
      </c>
      <c r="H15" s="32">
        <f t="shared" si="1"/>
        <v>0.02986111111111106</v>
      </c>
      <c r="I15" s="33">
        <v>0.34930555555555554</v>
      </c>
      <c r="J15" s="32">
        <f t="shared" si="2"/>
        <v>0.03402777777777777</v>
      </c>
      <c r="K15" s="33">
        <v>0.3833333333333333</v>
      </c>
      <c r="L15" s="32">
        <f t="shared" si="3"/>
        <v>0.0402777777777778</v>
      </c>
      <c r="M15" s="33">
        <v>0.4236111111111111</v>
      </c>
      <c r="N15" s="32">
        <f t="shared" si="4"/>
        <v>0.04166666666666663</v>
      </c>
      <c r="O15" s="33">
        <v>0.46527777777777773</v>
      </c>
      <c r="P15" s="32">
        <f t="shared" si="5"/>
        <v>0.025000000000000078</v>
      </c>
      <c r="Q15" s="33">
        <v>0.4902777777777778</v>
      </c>
      <c r="R15" s="32">
        <f t="shared" si="6"/>
        <v>0.03819444444444442</v>
      </c>
      <c r="S15" s="33">
        <v>0.5284722222222222</v>
      </c>
      <c r="T15" s="32">
        <f t="shared" si="7"/>
        <v>0.03472222222222221</v>
      </c>
      <c r="U15" s="33">
        <v>0.5631944444444444</v>
      </c>
      <c r="V15" s="32">
        <f t="shared" si="8"/>
        <v>0.043749999999999956</v>
      </c>
      <c r="W15" s="33">
        <v>0.6069444444444444</v>
      </c>
      <c r="X15" s="32">
        <f t="shared" si="9"/>
        <v>0.0493055555555556</v>
      </c>
      <c r="Y15" s="33">
        <v>0.65625</v>
      </c>
      <c r="Z15" s="34">
        <f t="shared" si="10"/>
        <v>0.032638888888888995</v>
      </c>
      <c r="AA15" s="35">
        <v>0.688888888888889</v>
      </c>
      <c r="AB15" s="34">
        <f t="shared" si="11"/>
      </c>
      <c r="AC15" s="35"/>
      <c r="AD15" s="34">
        <f t="shared" si="12"/>
      </c>
      <c r="AE15" s="35"/>
      <c r="AF15" s="34">
        <f t="shared" si="13"/>
      </c>
      <c r="AG15" s="35"/>
      <c r="AH15" s="34">
        <f t="shared" si="14"/>
      </c>
      <c r="AI15" s="35"/>
      <c r="AJ15" s="34">
        <f t="shared" si="15"/>
      </c>
      <c r="AK15" s="35"/>
      <c r="AL15" s="36">
        <f t="shared" si="16"/>
        <v>0.025000000000000078</v>
      </c>
      <c r="AM15" s="37">
        <f t="shared" si="17"/>
        <v>0.03611111111111112</v>
      </c>
      <c r="AN15" s="10">
        <f t="shared" si="18"/>
        <v>0.688888888888889</v>
      </c>
      <c r="AP15" s="10">
        <f t="shared" si="19"/>
        <v>0.688888888888889</v>
      </c>
      <c r="AQ15" s="1">
        <f t="shared" si="20"/>
        <v>8</v>
      </c>
      <c r="AR15" s="1" t="str">
        <f t="shared" si="21"/>
        <v>Newiak Nick</v>
      </c>
      <c r="AS15" s="1">
        <f t="shared" si="22"/>
        <v>11</v>
      </c>
      <c r="AT15" s="9">
        <f t="shared" si="23"/>
        <v>0.688888888888889</v>
      </c>
      <c r="AU15" s="16">
        <f t="shared" si="24"/>
        <v>0.688888888888889</v>
      </c>
    </row>
    <row r="16" spans="2:47" ht="11.25">
      <c r="B16" s="29">
        <v>9</v>
      </c>
      <c r="C16" s="30" t="s">
        <v>26</v>
      </c>
      <c r="D16" s="31">
        <v>3</v>
      </c>
      <c r="E16" s="31">
        <f t="shared" si="25"/>
        <v>11</v>
      </c>
      <c r="F16" s="34">
        <f t="shared" si="0"/>
        <v>0.03194444444444444</v>
      </c>
      <c r="G16" s="35">
        <v>0.3236111111111111</v>
      </c>
      <c r="H16" s="34">
        <f t="shared" si="1"/>
        <v>0.032638888888888884</v>
      </c>
      <c r="I16" s="35">
        <v>0.35625</v>
      </c>
      <c r="J16" s="34">
        <f t="shared" si="2"/>
        <v>0.03472222222222221</v>
      </c>
      <c r="K16" s="35">
        <v>0.3909722222222222</v>
      </c>
      <c r="L16" s="34">
        <f t="shared" si="3"/>
        <v>0.036111111111111094</v>
      </c>
      <c r="M16" s="35">
        <v>0.4270833333333333</v>
      </c>
      <c r="N16" s="34">
        <f t="shared" si="4"/>
        <v>0.03819444444444442</v>
      </c>
      <c r="O16" s="35">
        <v>0.46527777777777773</v>
      </c>
      <c r="P16" s="34">
        <f t="shared" si="5"/>
        <v>0.034722222222222265</v>
      </c>
      <c r="Q16" s="35">
        <v>0.5</v>
      </c>
      <c r="R16" s="34">
        <f t="shared" si="6"/>
        <v>0.04166666666666663</v>
      </c>
      <c r="S16" s="35">
        <v>0.5416666666666666</v>
      </c>
      <c r="T16" s="34">
        <f t="shared" si="7"/>
        <v>0.039583333333333304</v>
      </c>
      <c r="U16" s="35">
        <v>0.5812499999999999</v>
      </c>
      <c r="V16" s="34">
        <f t="shared" si="8"/>
        <v>0.04166666666666674</v>
      </c>
      <c r="W16" s="35">
        <v>0.6229166666666667</v>
      </c>
      <c r="X16" s="34">
        <f t="shared" si="9"/>
        <v>0.043749999999999956</v>
      </c>
      <c r="Y16" s="35">
        <v>0.6666666666666666</v>
      </c>
      <c r="Z16" s="34">
        <f t="shared" si="10"/>
        <v>0.040277777777777746</v>
      </c>
      <c r="AA16" s="35">
        <v>0.7069444444444444</v>
      </c>
      <c r="AB16" s="34">
        <f t="shared" si="11"/>
      </c>
      <c r="AC16" s="35"/>
      <c r="AD16" s="34">
        <f t="shared" si="12"/>
      </c>
      <c r="AE16" s="35"/>
      <c r="AF16" s="34">
        <f t="shared" si="13"/>
      </c>
      <c r="AG16" s="35"/>
      <c r="AH16" s="34">
        <f t="shared" si="14"/>
      </c>
      <c r="AI16" s="35"/>
      <c r="AJ16" s="34">
        <f t="shared" si="15"/>
      </c>
      <c r="AK16" s="35"/>
      <c r="AL16" s="36">
        <f t="shared" si="16"/>
        <v>0.03194444444444444</v>
      </c>
      <c r="AM16" s="37">
        <f t="shared" si="17"/>
        <v>0.037752525252525246</v>
      </c>
      <c r="AN16" s="10">
        <f t="shared" si="18"/>
        <v>0.7069444444444444</v>
      </c>
      <c r="AP16" s="10">
        <f t="shared" si="19"/>
        <v>0.7069444444444444</v>
      </c>
      <c r="AQ16" s="1">
        <f t="shared" si="20"/>
        <v>9</v>
      </c>
      <c r="AR16" s="1" t="str">
        <f t="shared" si="21"/>
        <v>Norman Jaslan</v>
      </c>
      <c r="AS16" s="1">
        <f t="shared" si="22"/>
        <v>11</v>
      </c>
      <c r="AT16" s="9">
        <f t="shared" si="23"/>
        <v>0.7069444444444444</v>
      </c>
      <c r="AU16" s="16">
        <f t="shared" si="24"/>
        <v>0.7069444444444444</v>
      </c>
    </row>
    <row r="17" spans="2:47" ht="11.25">
      <c r="B17" s="29">
        <v>10</v>
      </c>
      <c r="C17" s="30" t="s">
        <v>38</v>
      </c>
      <c r="D17" s="31">
        <v>21</v>
      </c>
      <c r="E17" s="31">
        <f t="shared" si="25"/>
        <v>10</v>
      </c>
      <c r="F17" s="32">
        <f t="shared" si="0"/>
        <v>0.03749999999999998</v>
      </c>
      <c r="G17" s="33">
        <v>0.32916666666666666</v>
      </c>
      <c r="H17" s="32">
        <f t="shared" si="1"/>
        <v>0.03402777777777777</v>
      </c>
      <c r="I17" s="33">
        <v>0.36319444444444443</v>
      </c>
      <c r="J17" s="32">
        <f t="shared" si="2"/>
        <v>0.03541666666666665</v>
      </c>
      <c r="K17" s="33">
        <v>0.3986111111111111</v>
      </c>
      <c r="L17" s="32">
        <f t="shared" si="3"/>
        <v>0.041666666666666685</v>
      </c>
      <c r="M17" s="33">
        <v>0.44027777777777777</v>
      </c>
      <c r="N17" s="32">
        <f t="shared" si="4"/>
        <v>0.041666666666666685</v>
      </c>
      <c r="O17" s="33">
        <v>0.48194444444444445</v>
      </c>
      <c r="P17" s="32">
        <f t="shared" si="5"/>
        <v>0.038194444444444364</v>
      </c>
      <c r="Q17" s="33">
        <v>0.5201388888888888</v>
      </c>
      <c r="R17" s="32">
        <f t="shared" si="6"/>
        <v>0.03888888888888897</v>
      </c>
      <c r="S17" s="33">
        <v>0.5590277777777778</v>
      </c>
      <c r="T17" s="32">
        <f t="shared" si="7"/>
        <v>0.05902777777777779</v>
      </c>
      <c r="U17" s="33">
        <v>0.6180555555555556</v>
      </c>
      <c r="V17" s="32">
        <f t="shared" si="8"/>
        <v>0.03888888888888886</v>
      </c>
      <c r="W17" s="33">
        <v>0.6569444444444444</v>
      </c>
      <c r="X17" s="34">
        <f t="shared" si="9"/>
        <v>0.043055555555555625</v>
      </c>
      <c r="Y17" s="33">
        <v>0.7000000000000001</v>
      </c>
      <c r="Z17" s="32"/>
      <c r="AA17" s="33"/>
      <c r="AB17" s="32"/>
      <c r="AC17" s="33"/>
      <c r="AD17" s="32"/>
      <c r="AE17" s="33"/>
      <c r="AF17" s="32"/>
      <c r="AG17" s="33"/>
      <c r="AH17" s="32"/>
      <c r="AI17" s="33"/>
      <c r="AJ17" s="34"/>
      <c r="AK17" s="35"/>
      <c r="AL17" s="36">
        <f t="shared" si="16"/>
        <v>0.03402777777777777</v>
      </c>
      <c r="AM17" s="37">
        <f t="shared" si="17"/>
        <v>0.04083333333333334</v>
      </c>
      <c r="AN17" s="10">
        <f t="shared" si="18"/>
        <v>0.7000000000000001</v>
      </c>
      <c r="AP17" s="10">
        <f t="shared" si="19"/>
        <v>0.7000000000000001</v>
      </c>
      <c r="AQ17" s="1">
        <f t="shared" si="20"/>
        <v>10</v>
      </c>
      <c r="AR17" s="1" t="str">
        <f t="shared" si="21"/>
        <v>Hofreiter Bohdan</v>
      </c>
      <c r="AS17" s="1">
        <f t="shared" si="22"/>
        <v>10</v>
      </c>
      <c r="AT17" s="9">
        <f t="shared" si="23"/>
        <v>0.7000000000000001</v>
      </c>
      <c r="AU17" s="16">
        <f t="shared" si="24"/>
        <v>0.7000000000000001</v>
      </c>
    </row>
    <row r="18" spans="2:47" ht="11.25">
      <c r="B18" s="29">
        <v>11</v>
      </c>
      <c r="C18" s="30" t="s">
        <v>11</v>
      </c>
      <c r="D18" s="31">
        <v>23</v>
      </c>
      <c r="E18" s="31">
        <f t="shared" si="25"/>
        <v>9</v>
      </c>
      <c r="F18" s="32">
        <f t="shared" si="0"/>
        <v>0.15833333333333333</v>
      </c>
      <c r="G18" s="33">
        <v>0.45</v>
      </c>
      <c r="H18" s="32">
        <f t="shared" si="1"/>
        <v>0.02569444444444441</v>
      </c>
      <c r="I18" s="33">
        <v>0.4756944444444444</v>
      </c>
      <c r="J18" s="32">
        <f t="shared" si="2"/>
        <v>0.025694444444444464</v>
      </c>
      <c r="K18" s="33">
        <v>0.5013888888888889</v>
      </c>
      <c r="L18" s="32">
        <f t="shared" si="3"/>
        <v>0.029166666666666674</v>
      </c>
      <c r="M18" s="33">
        <v>0.5305555555555556</v>
      </c>
      <c r="N18" s="32">
        <f t="shared" si="4"/>
        <v>0.04097222222222219</v>
      </c>
      <c r="O18" s="33">
        <v>0.5715277777777777</v>
      </c>
      <c r="P18" s="32">
        <f t="shared" si="5"/>
        <v>0.029861111111111116</v>
      </c>
      <c r="Q18" s="33">
        <v>0.6013888888888889</v>
      </c>
      <c r="R18" s="32">
        <f t="shared" si="6"/>
        <v>0.030555555555555558</v>
      </c>
      <c r="S18" s="33">
        <v>0.6319444444444444</v>
      </c>
      <c r="T18" s="32">
        <f t="shared" si="7"/>
        <v>0.029861111111111116</v>
      </c>
      <c r="U18" s="33">
        <v>0.6618055555555555</v>
      </c>
      <c r="V18" s="32">
        <f t="shared" si="8"/>
        <v>0.032638888888888995</v>
      </c>
      <c r="W18" s="33">
        <v>0.6944444444444445</v>
      </c>
      <c r="X18" s="32">
        <f t="shared" si="9"/>
      </c>
      <c r="Y18" s="33"/>
      <c r="Z18" s="32">
        <f>IF(ISBLANK(AA18),"",AA18-Y18)</f>
      </c>
      <c r="AA18" s="33"/>
      <c r="AB18" s="32">
        <f>IF(ISBLANK(AC18),"",AC18-AA18)</f>
      </c>
      <c r="AC18" s="33"/>
      <c r="AD18" s="32">
        <f>IF(ISBLANK(AE18),"",AE18-AC18)</f>
      </c>
      <c r="AE18" s="33"/>
      <c r="AF18" s="32">
        <f>IF(ISBLANK(AG18),"",AG18-AE18)</f>
      </c>
      <c r="AG18" s="33"/>
      <c r="AH18" s="32">
        <f>IF(ISBLANK(AI18),"",AI18-AE18)</f>
      </c>
      <c r="AI18" s="33"/>
      <c r="AJ18" s="34">
        <f>IF(ISBLANK(AK18),"",AK18-AI18)</f>
      </c>
      <c r="AK18" s="35"/>
      <c r="AL18" s="36">
        <f t="shared" si="16"/>
        <v>0.02569444444444441</v>
      </c>
      <c r="AM18" s="37">
        <f t="shared" si="17"/>
        <v>0.04475308641975309</v>
      </c>
      <c r="AN18" s="10">
        <f t="shared" si="18"/>
        <v>0.6944444444444445</v>
      </c>
      <c r="AP18" s="10">
        <f t="shared" si="19"/>
        <v>0.6944444444444445</v>
      </c>
      <c r="AQ18" s="1">
        <f t="shared" si="20"/>
        <v>11</v>
      </c>
      <c r="AR18" s="1" t="str">
        <f t="shared" si="21"/>
        <v>Fišer Pavel</v>
      </c>
      <c r="AS18" s="1">
        <f t="shared" si="22"/>
        <v>9</v>
      </c>
      <c r="AT18" s="9">
        <f t="shared" si="23"/>
        <v>0.6944444444444445</v>
      </c>
      <c r="AU18" s="16">
        <f t="shared" si="24"/>
        <v>0.6944444444444445</v>
      </c>
    </row>
    <row r="19" spans="2:47" ht="11.25">
      <c r="B19" s="29">
        <v>12</v>
      </c>
      <c r="C19" s="30" t="s">
        <v>32</v>
      </c>
      <c r="D19" s="31">
        <v>15</v>
      </c>
      <c r="E19" s="31">
        <f t="shared" si="25"/>
        <v>9</v>
      </c>
      <c r="F19" s="34">
        <f t="shared" si="0"/>
        <v>0.04166666666666663</v>
      </c>
      <c r="G19" s="35">
        <v>0.3333333333333333</v>
      </c>
      <c r="H19" s="34">
        <f t="shared" si="1"/>
        <v>0.039583333333333304</v>
      </c>
      <c r="I19" s="35">
        <v>0.3729166666666666</v>
      </c>
      <c r="J19" s="34">
        <f t="shared" si="2"/>
        <v>0.041666666666666685</v>
      </c>
      <c r="K19" s="35">
        <v>0.4145833333333333</v>
      </c>
      <c r="L19" s="34">
        <f t="shared" si="3"/>
        <v>0.045138888888888895</v>
      </c>
      <c r="M19" s="35">
        <v>0.4597222222222222</v>
      </c>
      <c r="N19" s="34">
        <f t="shared" si="4"/>
        <v>0.04305555555555557</v>
      </c>
      <c r="O19" s="35">
        <v>0.5027777777777778</v>
      </c>
      <c r="P19" s="34">
        <f t="shared" si="5"/>
        <v>0.04583333333333328</v>
      </c>
      <c r="Q19" s="35">
        <v>0.548611111111111</v>
      </c>
      <c r="R19" s="34">
        <f t="shared" si="6"/>
        <v>0.046527777777777835</v>
      </c>
      <c r="S19" s="35">
        <v>0.5951388888888889</v>
      </c>
      <c r="T19" s="34">
        <f t="shared" si="7"/>
        <v>0.05208333333333337</v>
      </c>
      <c r="U19" s="35">
        <v>0.6472222222222223</v>
      </c>
      <c r="V19" s="34">
        <f t="shared" si="8"/>
        <v>0.060416666666666674</v>
      </c>
      <c r="W19" s="35">
        <v>0.7076388888888889</v>
      </c>
      <c r="X19" s="34">
        <f t="shared" si="9"/>
      </c>
      <c r="Y19" s="35"/>
      <c r="Z19" s="34">
        <f>IF(ISBLANK(AA19),"",AA19-Y19)</f>
      </c>
      <c r="AA19" s="35"/>
      <c r="AB19" s="34">
        <f>IF(ISBLANK(AC19),"",AC19-AA19)</f>
      </c>
      <c r="AC19" s="35"/>
      <c r="AD19" s="34">
        <f>IF(ISBLANK(AE19),"",AE19-AC19)</f>
      </c>
      <c r="AE19" s="35"/>
      <c r="AF19" s="34">
        <f>IF(ISBLANK(AG19),"",AG19-AE19)</f>
      </c>
      <c r="AG19" s="35"/>
      <c r="AH19" s="34">
        <f>IF(ISBLANK(AI19),"",AI19-AE19)</f>
      </c>
      <c r="AI19" s="35"/>
      <c r="AJ19" s="34">
        <f>IF(ISBLANK(AK19),"",AK19-AI19)</f>
      </c>
      <c r="AK19" s="35"/>
      <c r="AL19" s="36">
        <f t="shared" si="16"/>
        <v>0.039583333333333304</v>
      </c>
      <c r="AM19" s="37">
        <f t="shared" si="17"/>
        <v>0.04621913580246914</v>
      </c>
      <c r="AN19" s="10">
        <f t="shared" si="18"/>
        <v>0.7076388888888889</v>
      </c>
      <c r="AP19" s="10">
        <f t="shared" si="19"/>
        <v>0.7076388888888889</v>
      </c>
      <c r="AQ19" s="1">
        <f t="shared" si="20"/>
        <v>12</v>
      </c>
      <c r="AR19" s="1" t="str">
        <f t="shared" si="21"/>
        <v>Racek Luboš</v>
      </c>
      <c r="AS19" s="1">
        <f t="shared" si="22"/>
        <v>9</v>
      </c>
      <c r="AT19" s="9">
        <f t="shared" si="23"/>
        <v>0.7076388888888889</v>
      </c>
      <c r="AU19" s="16">
        <f t="shared" si="24"/>
        <v>0.7076388888888889</v>
      </c>
    </row>
    <row r="20" spans="2:47" ht="11.25">
      <c r="B20" s="29">
        <v>13</v>
      </c>
      <c r="C20" s="30" t="s">
        <v>31</v>
      </c>
      <c r="D20" s="31">
        <v>14</v>
      </c>
      <c r="E20" s="31">
        <f t="shared" si="25"/>
        <v>8</v>
      </c>
      <c r="F20" s="34">
        <f t="shared" si="0"/>
        <v>0.03472222222222221</v>
      </c>
      <c r="G20" s="35">
        <v>0.3263888888888889</v>
      </c>
      <c r="H20" s="34">
        <f t="shared" si="1"/>
        <v>0.03541666666666665</v>
      </c>
      <c r="I20" s="35">
        <v>0.36180555555555555</v>
      </c>
      <c r="J20" s="34">
        <f t="shared" si="2"/>
        <v>0.0402777777777778</v>
      </c>
      <c r="K20" s="35">
        <v>0.40208333333333335</v>
      </c>
      <c r="L20" s="34">
        <f t="shared" si="3"/>
        <v>0.043749999999999956</v>
      </c>
      <c r="M20" s="35">
        <v>0.4458333333333333</v>
      </c>
      <c r="N20" s="34">
        <f t="shared" si="4"/>
        <v>0.04236111111111113</v>
      </c>
      <c r="O20" s="35">
        <v>0.48819444444444443</v>
      </c>
      <c r="P20" s="34">
        <f t="shared" si="5"/>
        <v>0.08194444444444443</v>
      </c>
      <c r="Q20" s="35">
        <v>0.5701388888888889</v>
      </c>
      <c r="R20" s="34">
        <f t="shared" si="6"/>
        <v>0.04444444444444451</v>
      </c>
      <c r="S20" s="35">
        <v>0.6145833333333334</v>
      </c>
      <c r="T20" s="34">
        <f t="shared" si="7"/>
        <v>0.054166666666666696</v>
      </c>
      <c r="U20" s="35">
        <v>0.6687500000000001</v>
      </c>
      <c r="V20" s="34">
        <f t="shared" si="8"/>
      </c>
      <c r="W20" s="35"/>
      <c r="X20" s="34">
        <f t="shared" si="9"/>
      </c>
      <c r="Y20" s="35"/>
      <c r="Z20" s="34">
        <f>IF(ISBLANK(AA20),"",AA20-Y20)</f>
      </c>
      <c r="AA20" s="35"/>
      <c r="AB20" s="34">
        <f>IF(ISBLANK(AC20),"",AC20-AA20)</f>
      </c>
      <c r="AC20" s="35"/>
      <c r="AD20" s="34">
        <f>IF(ISBLANK(AE20),"",AE20-AC20)</f>
      </c>
      <c r="AE20" s="35"/>
      <c r="AF20" s="34">
        <f>IF(ISBLANK(AG20),"",AG20-AE20)</f>
      </c>
      <c r="AG20" s="35"/>
      <c r="AH20" s="34">
        <f>IF(ISBLANK(AI20),"",AI20-AE20)</f>
      </c>
      <c r="AI20" s="35"/>
      <c r="AJ20" s="34">
        <f>IF(ISBLANK(AK20),"",AK20-AI20)</f>
      </c>
      <c r="AK20" s="35"/>
      <c r="AL20" s="36">
        <f t="shared" si="16"/>
        <v>0.03472222222222221</v>
      </c>
      <c r="AM20" s="37">
        <f t="shared" si="17"/>
        <v>0.04713541666666667</v>
      </c>
      <c r="AN20" s="10">
        <f t="shared" si="18"/>
        <v>0.6687500000000001</v>
      </c>
      <c r="AP20" s="10">
        <f t="shared" si="19"/>
        <v>0.6687500000000001</v>
      </c>
      <c r="AQ20" s="1">
        <f t="shared" si="20"/>
        <v>13</v>
      </c>
      <c r="AR20" s="1" t="str">
        <f t="shared" si="21"/>
        <v>Horák Pavel</v>
      </c>
      <c r="AS20" s="1">
        <f t="shared" si="22"/>
        <v>8</v>
      </c>
      <c r="AT20" s="9">
        <f t="shared" si="23"/>
        <v>0.6687500000000001</v>
      </c>
      <c r="AU20" s="16">
        <f t="shared" si="24"/>
        <v>0.6687500000000001</v>
      </c>
    </row>
    <row r="21" spans="2:47" ht="11.25">
      <c r="B21" s="29">
        <v>14</v>
      </c>
      <c r="C21" s="30" t="s">
        <v>17</v>
      </c>
      <c r="D21" s="31">
        <v>12</v>
      </c>
      <c r="E21" s="31">
        <f t="shared" si="25"/>
        <v>8</v>
      </c>
      <c r="F21" s="34">
        <f t="shared" si="0"/>
        <v>0.039583333333333304</v>
      </c>
      <c r="G21" s="35">
        <v>0.33125</v>
      </c>
      <c r="H21" s="34">
        <f t="shared" si="1"/>
        <v>0.04166666666666663</v>
      </c>
      <c r="I21" s="35">
        <v>0.3729166666666666</v>
      </c>
      <c r="J21" s="34">
        <f t="shared" si="2"/>
        <v>0.0409722222222223</v>
      </c>
      <c r="K21" s="35">
        <v>0.4138888888888889</v>
      </c>
      <c r="L21" s="34">
        <f t="shared" si="3"/>
        <v>0.04583333333333328</v>
      </c>
      <c r="M21" s="35">
        <v>0.4597222222222222</v>
      </c>
      <c r="N21" s="34">
        <f t="shared" si="4"/>
        <v>0.05277777777777787</v>
      </c>
      <c r="O21" s="35">
        <v>0.5125000000000001</v>
      </c>
      <c r="P21" s="34">
        <f t="shared" si="5"/>
        <v>0.05972222222222212</v>
      </c>
      <c r="Q21" s="35">
        <v>0.5722222222222222</v>
      </c>
      <c r="R21" s="34">
        <f t="shared" si="6"/>
        <v>0.05972222222222223</v>
      </c>
      <c r="S21" s="35">
        <v>0.6319444444444444</v>
      </c>
      <c r="T21" s="34">
        <f t="shared" si="7"/>
        <v>0.053472222222222254</v>
      </c>
      <c r="U21" s="35">
        <v>0.6854166666666667</v>
      </c>
      <c r="V21" s="34">
        <f t="shared" si="8"/>
      </c>
      <c r="W21" s="35"/>
      <c r="X21" s="34">
        <f t="shared" si="9"/>
      </c>
      <c r="Y21" s="35"/>
      <c r="Z21" s="34">
        <f>IF(ISBLANK(AA21),"",AA21-Y21)</f>
      </c>
      <c r="AA21" s="35"/>
      <c r="AB21" s="34">
        <f>IF(ISBLANK(AC21),"",AC21-AA21)</f>
      </c>
      <c r="AC21" s="35"/>
      <c r="AD21" s="34">
        <f>IF(ISBLANK(AE21),"",AE21-AC21)</f>
      </c>
      <c r="AE21" s="35"/>
      <c r="AF21" s="34">
        <f>IF(ISBLANK(AG21),"",AG21-AE21)</f>
      </c>
      <c r="AG21" s="35"/>
      <c r="AH21" s="34">
        <f>IF(ISBLANK(AI21),"",AI21-AE21)</f>
      </c>
      <c r="AI21" s="35"/>
      <c r="AJ21" s="34">
        <f>IF(ISBLANK(AK21),"",AK21-AI21)</f>
      </c>
      <c r="AK21" s="35"/>
      <c r="AL21" s="36">
        <f t="shared" si="16"/>
        <v>0.039583333333333304</v>
      </c>
      <c r="AM21" s="37">
        <f t="shared" si="17"/>
        <v>0.04921875</v>
      </c>
      <c r="AN21" s="10">
        <f t="shared" si="18"/>
        <v>0.6854166666666667</v>
      </c>
      <c r="AP21" s="10">
        <f t="shared" si="19"/>
        <v>0.6854166666666667</v>
      </c>
      <c r="AQ21" s="1">
        <f t="shared" si="20"/>
        <v>14</v>
      </c>
      <c r="AR21" s="1" t="str">
        <f t="shared" si="21"/>
        <v>Havlíček Michal</v>
      </c>
      <c r="AS21" s="1">
        <f t="shared" si="22"/>
        <v>8</v>
      </c>
      <c r="AT21" s="9">
        <f t="shared" si="23"/>
        <v>0.6854166666666667</v>
      </c>
      <c r="AU21" s="16">
        <f t="shared" si="24"/>
        <v>0.6854166666666667</v>
      </c>
    </row>
    <row r="22" spans="2:47" ht="11.25">
      <c r="B22" s="29">
        <v>15</v>
      </c>
      <c r="C22" s="30" t="s">
        <v>37</v>
      </c>
      <c r="D22" s="31">
        <v>20</v>
      </c>
      <c r="E22" s="31">
        <f t="shared" si="25"/>
        <v>7</v>
      </c>
      <c r="F22" s="32">
        <f t="shared" si="0"/>
        <v>0.03819444444444442</v>
      </c>
      <c r="G22" s="33">
        <v>0.3298611111111111</v>
      </c>
      <c r="H22" s="32">
        <f t="shared" si="1"/>
        <v>0.03680555555555559</v>
      </c>
      <c r="I22" s="33">
        <v>0.3666666666666667</v>
      </c>
      <c r="J22" s="32">
        <f t="shared" si="2"/>
        <v>0.04097222222222219</v>
      </c>
      <c r="K22" s="33">
        <v>0.4076388888888889</v>
      </c>
      <c r="L22" s="32">
        <f t="shared" si="3"/>
        <v>0.04583333333333334</v>
      </c>
      <c r="M22" s="33">
        <v>0.4534722222222222</v>
      </c>
      <c r="N22" s="32">
        <f t="shared" si="4"/>
        <v>0.04583333333333328</v>
      </c>
      <c r="O22" s="33">
        <v>0.4993055555555555</v>
      </c>
      <c r="P22" s="32">
        <f t="shared" si="5"/>
        <v>0.051388888888888984</v>
      </c>
      <c r="Q22" s="33">
        <v>0.5506944444444445</v>
      </c>
      <c r="R22" s="32">
        <f t="shared" si="6"/>
        <v>0.043055555555555514</v>
      </c>
      <c r="S22" s="33">
        <v>0.59375</v>
      </c>
      <c r="T22" s="32"/>
      <c r="U22" s="33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2"/>
      <c r="AG22" s="33"/>
      <c r="AH22" s="32"/>
      <c r="AI22" s="33"/>
      <c r="AJ22" s="34"/>
      <c r="AK22" s="35"/>
      <c r="AL22" s="36">
        <f t="shared" si="16"/>
        <v>0.03680555555555559</v>
      </c>
      <c r="AM22" s="37">
        <f t="shared" si="17"/>
        <v>0.043154761904761904</v>
      </c>
      <c r="AN22" s="10">
        <f t="shared" si="18"/>
        <v>0.59375</v>
      </c>
      <c r="AP22" s="10">
        <f t="shared" si="19"/>
        <v>0.59375</v>
      </c>
      <c r="AQ22" s="1">
        <f t="shared" si="20"/>
        <v>15</v>
      </c>
      <c r="AR22" s="1" t="str">
        <f t="shared" si="21"/>
        <v>Sobota Martin</v>
      </c>
      <c r="AS22" s="1">
        <f t="shared" si="22"/>
        <v>7</v>
      </c>
      <c r="AT22" s="9">
        <f t="shared" si="23"/>
        <v>0.59375</v>
      </c>
      <c r="AU22" s="16">
        <f t="shared" si="24"/>
        <v>0.59375</v>
      </c>
    </row>
    <row r="23" spans="2:47" ht="11.25">
      <c r="B23" s="29">
        <v>16</v>
      </c>
      <c r="C23" s="30" t="s">
        <v>30</v>
      </c>
      <c r="D23" s="31">
        <v>13</v>
      </c>
      <c r="E23" s="31">
        <f t="shared" si="25"/>
        <v>7</v>
      </c>
      <c r="F23" s="34">
        <f t="shared" si="0"/>
        <v>0.03402777777777777</v>
      </c>
      <c r="G23" s="35">
        <v>0.32569444444444445</v>
      </c>
      <c r="H23" s="34">
        <f t="shared" si="1"/>
        <v>0.03749999999999998</v>
      </c>
      <c r="I23" s="35">
        <v>0.36319444444444443</v>
      </c>
      <c r="J23" s="34">
        <f t="shared" si="2"/>
        <v>0.04375000000000007</v>
      </c>
      <c r="K23" s="35">
        <v>0.4069444444444445</v>
      </c>
      <c r="L23" s="34">
        <f t="shared" si="3"/>
        <v>0.0527777777777777</v>
      </c>
      <c r="M23" s="35">
        <v>0.4597222222222222</v>
      </c>
      <c r="N23" s="34">
        <f t="shared" si="4"/>
        <v>0.04999999999999999</v>
      </c>
      <c r="O23" s="35">
        <v>0.5097222222222222</v>
      </c>
      <c r="P23" s="34">
        <f t="shared" si="5"/>
        <v>0.060416666666666674</v>
      </c>
      <c r="Q23" s="35">
        <v>0.5701388888888889</v>
      </c>
      <c r="R23" s="32">
        <f t="shared" si="6"/>
        <v>0.0708333333333333</v>
      </c>
      <c r="S23" s="35">
        <v>0.6409722222222222</v>
      </c>
      <c r="T23" s="34">
        <f>IF(ISBLANK(U23),"",U23-S23)</f>
      </c>
      <c r="U23" s="35"/>
      <c r="V23" s="34">
        <f>IF(ISBLANK(W23),"",W23-U23)</f>
      </c>
      <c r="W23" s="35"/>
      <c r="X23" s="34">
        <f>IF(ISBLANK(Y23),"",Y23-W23)</f>
      </c>
      <c r="Y23" s="35"/>
      <c r="Z23" s="34">
        <f>IF(ISBLANK(AA23),"",AA23-Y23)</f>
      </c>
      <c r="AA23" s="35"/>
      <c r="AB23" s="34">
        <f>IF(ISBLANK(AC23),"",AC23-AA23)</f>
      </c>
      <c r="AC23" s="35"/>
      <c r="AD23" s="34">
        <f>IF(ISBLANK(AE23),"",AE23-AC23)</f>
      </c>
      <c r="AE23" s="35"/>
      <c r="AF23" s="34">
        <f>IF(ISBLANK(AG23),"",AG23-AE23)</f>
      </c>
      <c r="AG23" s="35"/>
      <c r="AH23" s="34">
        <f>IF(ISBLANK(AI23),"",AI23-AE23)</f>
      </c>
      <c r="AI23" s="35"/>
      <c r="AJ23" s="34">
        <f>IF(ISBLANK(AK23),"",AK23-AI23)</f>
      </c>
      <c r="AK23" s="35"/>
      <c r="AL23" s="36">
        <f t="shared" si="16"/>
        <v>0.03402777777777777</v>
      </c>
      <c r="AM23" s="37">
        <f t="shared" si="17"/>
        <v>0.04990079365079364</v>
      </c>
      <c r="AN23" s="10">
        <f>MAX(G23,I23,K23,M23,O23,Q23,S23,U23,W23,Y23,AA23,AC23,AE23,AK23)</f>
        <v>0.6409722222222222</v>
      </c>
      <c r="AP23" s="10">
        <f>MAX(G23,I23,K23,M23,O23,Q23,S23,U23,W23,Y23,AA23,AC23,AE23,AG23,AK23)</f>
        <v>0.6409722222222222</v>
      </c>
      <c r="AQ23" s="1">
        <f aca="true" t="shared" si="26" ref="AQ23:AR30">B23</f>
        <v>16</v>
      </c>
      <c r="AR23" s="1" t="str">
        <f t="shared" si="26"/>
        <v>Rozvoda Jan</v>
      </c>
      <c r="AS23" s="1">
        <f>E23</f>
        <v>7</v>
      </c>
      <c r="AT23" s="9">
        <f>MAX(F23:AK23)</f>
        <v>0.6409722222222222</v>
      </c>
      <c r="AU23" s="16">
        <f>MAX(F23:AK23)</f>
        <v>0.6409722222222222</v>
      </c>
    </row>
    <row r="24" spans="2:47" ht="11.25">
      <c r="B24" s="29">
        <v>17</v>
      </c>
      <c r="C24" s="30" t="s">
        <v>33</v>
      </c>
      <c r="D24" s="31">
        <v>16</v>
      </c>
      <c r="E24" s="31">
        <f t="shared" si="25"/>
        <v>7</v>
      </c>
      <c r="F24" s="32">
        <f t="shared" si="0"/>
        <v>0.04097222222222219</v>
      </c>
      <c r="G24" s="33">
        <v>0.3326388888888889</v>
      </c>
      <c r="H24" s="32">
        <f t="shared" si="1"/>
        <v>0.04583333333333339</v>
      </c>
      <c r="I24" s="33">
        <v>0.37847222222222227</v>
      </c>
      <c r="J24" s="32">
        <f t="shared" si="2"/>
        <v>0.04791666666666661</v>
      </c>
      <c r="K24" s="33">
        <v>0.4263888888888889</v>
      </c>
      <c r="L24" s="32">
        <f t="shared" si="3"/>
        <v>0.06666666666666671</v>
      </c>
      <c r="M24" s="33">
        <v>0.4930555555555556</v>
      </c>
      <c r="N24" s="32">
        <f t="shared" si="4"/>
        <v>0.05833333333333324</v>
      </c>
      <c r="O24" s="33">
        <v>0.5513888888888888</v>
      </c>
      <c r="P24" s="32">
        <f t="shared" si="5"/>
        <v>0.05138888888888893</v>
      </c>
      <c r="Q24" s="33">
        <v>0.6027777777777777</v>
      </c>
      <c r="R24" s="32">
        <f t="shared" si="6"/>
        <v>0.057638888888888906</v>
      </c>
      <c r="S24" s="33">
        <v>0.6604166666666667</v>
      </c>
      <c r="T24" s="32">
        <f>IF(ISBLANK(U24),"",U24-S24)</f>
      </c>
      <c r="U24" s="33"/>
      <c r="V24" s="32">
        <f>IF(ISBLANK(W24),"",W24-U24)</f>
      </c>
      <c r="W24" s="33"/>
      <c r="X24" s="32">
        <f>IF(ISBLANK(Y24),"",Y24-W24)</f>
      </c>
      <c r="Y24" s="33"/>
      <c r="Z24" s="32">
        <f>IF(ISBLANK(AA24),"",AA24-Y24)</f>
      </c>
      <c r="AA24" s="33"/>
      <c r="AB24" s="32">
        <f>IF(ISBLANK(AC24),"",AC24-AA24)</f>
      </c>
      <c r="AC24" s="33"/>
      <c r="AD24" s="32">
        <f>IF(ISBLANK(AE24),"",AE24-AC24)</f>
      </c>
      <c r="AE24" s="33"/>
      <c r="AF24" s="32">
        <f>IF(ISBLANK(AG24),"",AG24-AE24)</f>
      </c>
      <c r="AG24" s="33"/>
      <c r="AH24" s="32">
        <f>IF(ISBLANK(AI24),"",AI24-AE24)</f>
      </c>
      <c r="AI24" s="33"/>
      <c r="AJ24" s="34">
        <f>IF(ISBLANK(AK24),"",AK24-AI24)</f>
      </c>
      <c r="AK24" s="35"/>
      <c r="AL24" s="36">
        <f t="shared" si="16"/>
        <v>0.04097222222222219</v>
      </c>
      <c r="AM24" s="37">
        <f t="shared" si="17"/>
        <v>0.05267857142857142</v>
      </c>
      <c r="AN24" s="10">
        <f>MAX(G24,I24,K24,M24,O24,Q24,S24,U24,W24,Y24,AA24,AC24,AE24,AK24)</f>
        <v>0.6604166666666667</v>
      </c>
      <c r="AP24" s="10">
        <f>MAX(G24,I24,K24,M24,O24,Q24,S24,U24,W24,Y24,AA24,AC24,AE24,AG24,AK24)</f>
        <v>0.6604166666666667</v>
      </c>
      <c r="AR24" s="1" t="str">
        <f t="shared" si="26"/>
        <v>Handa Jakub</v>
      </c>
      <c r="AT24" s="9"/>
      <c r="AU24" s="16"/>
    </row>
    <row r="25" spans="2:47" ht="11.25">
      <c r="B25" s="29">
        <v>18</v>
      </c>
      <c r="C25" s="30" t="s">
        <v>34</v>
      </c>
      <c r="D25" s="31">
        <v>17</v>
      </c>
      <c r="E25" s="31">
        <f t="shared" si="25"/>
        <v>5</v>
      </c>
      <c r="F25" s="32">
        <f t="shared" si="0"/>
        <v>0.04791666666666666</v>
      </c>
      <c r="G25" s="33">
        <v>0.33958333333333335</v>
      </c>
      <c r="H25" s="32">
        <f t="shared" si="1"/>
        <v>0.05069444444444443</v>
      </c>
      <c r="I25" s="33">
        <v>0.3902777777777778</v>
      </c>
      <c r="J25" s="32">
        <f t="shared" si="2"/>
        <v>0.046527777777777724</v>
      </c>
      <c r="K25" s="33">
        <v>0.4368055555555555</v>
      </c>
      <c r="L25" s="32">
        <f t="shared" si="3"/>
        <v>0.05277777777777781</v>
      </c>
      <c r="M25" s="33">
        <v>0.4895833333333333</v>
      </c>
      <c r="N25" s="32">
        <f t="shared" si="4"/>
        <v>0.06597222222222227</v>
      </c>
      <c r="O25" s="33">
        <v>0.5555555555555556</v>
      </c>
      <c r="P25" s="32">
        <f t="shared" si="5"/>
      </c>
      <c r="Q25" s="33"/>
      <c r="R25" s="32">
        <f t="shared" si="6"/>
      </c>
      <c r="S25" s="33"/>
      <c r="T25" s="32">
        <f>IF(ISBLANK(U25),"",U25-S25)</f>
      </c>
      <c r="U25" s="33"/>
      <c r="V25" s="32">
        <f>IF(ISBLANK(W25),"",W25-U25)</f>
      </c>
      <c r="W25" s="33"/>
      <c r="X25" s="32">
        <f>IF(ISBLANK(Y25),"",Y25-W25)</f>
      </c>
      <c r="Y25" s="33"/>
      <c r="Z25" s="32">
        <f>IF(ISBLANK(AA25),"",AA25-Y25)</f>
      </c>
      <c r="AA25" s="33"/>
      <c r="AB25" s="32">
        <f>IF(ISBLANK(AC25),"",AC25-AA25)</f>
      </c>
      <c r="AC25" s="33"/>
      <c r="AD25" s="32">
        <f>IF(ISBLANK(AE25),"",AE25-AC25)</f>
      </c>
      <c r="AE25" s="33"/>
      <c r="AF25" s="32">
        <f>IF(ISBLANK(AG25),"",AG25-AE25)</f>
      </c>
      <c r="AG25" s="33"/>
      <c r="AH25" s="32">
        <f>IF(ISBLANK(AI25),"",AI25-AE25)</f>
      </c>
      <c r="AI25" s="33"/>
      <c r="AJ25" s="34">
        <f>IF(ISBLANK(AK25),"",AK25-AI25)</f>
      </c>
      <c r="AK25" s="35"/>
      <c r="AL25" s="36">
        <f t="shared" si="16"/>
        <v>0.046527777777777724</v>
      </c>
      <c r="AM25" s="37">
        <f t="shared" si="17"/>
        <v>0.05277777777777778</v>
      </c>
      <c r="AN25" s="10">
        <f>MAX(G25,I25,K25,M25,O25,Q25,S25,U25,W25,Y25,AA25,AC25,AE25,AK25)</f>
        <v>0.5555555555555556</v>
      </c>
      <c r="AP25" s="10">
        <f>MAX(G25,I25,K25,M25,O25,Q25,S25,U25,W25,Y25,AA25,AC25,AE25,AG25,AK25)</f>
        <v>0.5555555555555556</v>
      </c>
      <c r="AR25" s="1" t="str">
        <f t="shared" si="26"/>
        <v>Míček Martin</v>
      </c>
      <c r="AT25" s="9"/>
      <c r="AU25" s="16"/>
    </row>
    <row r="26" spans="2:47" ht="11.25">
      <c r="B26" s="29">
        <v>19</v>
      </c>
      <c r="C26" s="30" t="s">
        <v>35</v>
      </c>
      <c r="D26" s="31">
        <v>18</v>
      </c>
      <c r="E26" s="31">
        <f t="shared" si="25"/>
        <v>5</v>
      </c>
      <c r="F26" s="32">
        <f t="shared" si="0"/>
        <v>0.04999999999999993</v>
      </c>
      <c r="G26" s="33">
        <v>0.3416666666666666</v>
      </c>
      <c r="H26" s="32">
        <f t="shared" si="1"/>
        <v>0.04791666666666672</v>
      </c>
      <c r="I26" s="33">
        <v>0.38958333333333334</v>
      </c>
      <c r="J26" s="32">
        <f t="shared" si="2"/>
        <v>0.050000000000000044</v>
      </c>
      <c r="K26" s="33">
        <v>0.4395833333333334</v>
      </c>
      <c r="L26" s="32">
        <f t="shared" si="3"/>
        <v>0.06041666666666662</v>
      </c>
      <c r="M26" s="33">
        <v>0.5</v>
      </c>
      <c r="N26" s="32">
        <f t="shared" si="4"/>
        <v>0.06527777777777777</v>
      </c>
      <c r="O26" s="33">
        <v>0.5652777777777778</v>
      </c>
      <c r="P26" s="32">
        <f t="shared" si="5"/>
      </c>
      <c r="Q26" s="33"/>
      <c r="R26" s="32">
        <f t="shared" si="6"/>
      </c>
      <c r="S26" s="33"/>
      <c r="T26" s="32">
        <f>IF(ISBLANK(U26),"",U26-S26)</f>
      </c>
      <c r="U26" s="33"/>
      <c r="V26" s="32">
        <f>IF(ISBLANK(W26),"",W26-U26)</f>
      </c>
      <c r="W26" s="33"/>
      <c r="X26" s="32">
        <f>IF(ISBLANK(Y26),"",Y26-W26)</f>
      </c>
      <c r="Y26" s="33"/>
      <c r="Z26" s="32">
        <f>IF(ISBLANK(AA26),"",AA26-Y26)</f>
      </c>
      <c r="AA26" s="33"/>
      <c r="AB26" s="32">
        <f>IF(ISBLANK(AC26),"",AC26-AA26)</f>
      </c>
      <c r="AC26" s="33"/>
      <c r="AD26" s="32">
        <f>IF(ISBLANK(AE26),"",AE26-AC26)</f>
      </c>
      <c r="AE26" s="33"/>
      <c r="AF26" s="32">
        <f>IF(ISBLANK(AG26),"",AG26-AE26)</f>
      </c>
      <c r="AG26" s="33"/>
      <c r="AH26" s="32">
        <f>IF(ISBLANK(AI26),"",AI26-AE26)</f>
      </c>
      <c r="AI26" s="33"/>
      <c r="AJ26" s="34">
        <f>IF(ISBLANK(AK26),"",AK26-AI26)</f>
      </c>
      <c r="AK26" s="35"/>
      <c r="AL26" s="36">
        <f t="shared" si="16"/>
        <v>0.04791666666666672</v>
      </c>
      <c r="AM26" s="37">
        <f t="shared" si="17"/>
        <v>0.054722222222222214</v>
      </c>
      <c r="AN26" s="10"/>
      <c r="AP26" s="10"/>
      <c r="AR26" s="1" t="str">
        <f t="shared" si="26"/>
        <v>Štěrba Jaroslav</v>
      </c>
      <c r="AT26" s="9"/>
      <c r="AU26" s="16"/>
    </row>
    <row r="27" spans="2:47" ht="11.25">
      <c r="B27" s="29">
        <v>20</v>
      </c>
      <c r="C27" s="30" t="s">
        <v>36</v>
      </c>
      <c r="D27" s="31">
        <v>19</v>
      </c>
      <c r="E27" s="31">
        <f t="shared" si="25"/>
        <v>5</v>
      </c>
      <c r="F27" s="32">
        <f t="shared" si="0"/>
        <v>0.054166666666666696</v>
      </c>
      <c r="G27" s="33">
        <v>0.3458333333333334</v>
      </c>
      <c r="H27" s="32">
        <f t="shared" si="1"/>
        <v>0.05972222222222212</v>
      </c>
      <c r="I27" s="33">
        <v>0.4055555555555555</v>
      </c>
      <c r="J27" s="32">
        <f t="shared" si="2"/>
        <v>0.059027777777777846</v>
      </c>
      <c r="K27" s="33">
        <v>0.46458333333333335</v>
      </c>
      <c r="L27" s="32">
        <f t="shared" si="3"/>
        <v>0.05902777777777779</v>
      </c>
      <c r="M27" s="33">
        <v>0.5236111111111111</v>
      </c>
      <c r="N27" s="32">
        <f t="shared" si="4"/>
        <v>0.06597222222222221</v>
      </c>
      <c r="O27" s="33">
        <v>0.5895833333333333</v>
      </c>
      <c r="P27" s="32">
        <f t="shared" si="5"/>
      </c>
      <c r="Q27" s="33"/>
      <c r="R27" s="32"/>
      <c r="S27" s="33"/>
      <c r="T27" s="32"/>
      <c r="U27" s="33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2"/>
      <c r="AG27" s="33"/>
      <c r="AH27" s="32"/>
      <c r="AI27" s="33"/>
      <c r="AJ27" s="34"/>
      <c r="AK27" s="35"/>
      <c r="AL27" s="36">
        <f t="shared" si="16"/>
        <v>0.054166666666666696</v>
      </c>
      <c r="AM27" s="37">
        <f t="shared" si="17"/>
        <v>0.059583333333333335</v>
      </c>
      <c r="AN27" s="10">
        <f>MAX(G27,I27,K27,M27,O27,Q27,S27,U27,W27,Y27,AA27,AC27,AE27,AK27)</f>
        <v>0.5895833333333333</v>
      </c>
      <c r="AP27" s="10">
        <f>MAX(G27,I27,K27,M27,O27,Q27,S27,U27,W27,Y27,AA27,AC27,AE27,AG27,AK27)</f>
        <v>0.5895833333333333</v>
      </c>
      <c r="AQ27" s="1">
        <f t="shared" si="26"/>
        <v>20</v>
      </c>
      <c r="AR27" s="1" t="str">
        <f t="shared" si="26"/>
        <v>Domácí Petr</v>
      </c>
      <c r="AS27" s="1">
        <f>E27</f>
        <v>5</v>
      </c>
      <c r="AT27" s="9">
        <f>MAX(F27:AK27)</f>
        <v>0.5895833333333333</v>
      </c>
      <c r="AU27" s="16">
        <f>MAX(F27:AK27)</f>
        <v>0.5895833333333333</v>
      </c>
    </row>
    <row r="28" spans="2:47" ht="11.25">
      <c r="B28" s="29">
        <v>21</v>
      </c>
      <c r="C28" s="30" t="s">
        <v>39</v>
      </c>
      <c r="D28" s="31">
        <v>22</v>
      </c>
      <c r="E28" s="31">
        <f t="shared" si="25"/>
        <v>3</v>
      </c>
      <c r="F28" s="34">
        <f t="shared" si="0"/>
        <v>0.23680555555555555</v>
      </c>
      <c r="G28" s="35">
        <v>0.5284722222222222</v>
      </c>
      <c r="H28" s="34">
        <f t="shared" si="1"/>
        <v>0.04166666666666663</v>
      </c>
      <c r="I28" s="35">
        <v>0.5701388888888889</v>
      </c>
      <c r="J28" s="34">
        <f t="shared" si="2"/>
        <v>0.09513888888888888</v>
      </c>
      <c r="K28" s="35">
        <v>0.6652777777777777</v>
      </c>
      <c r="L28" s="34">
        <f t="shared" si="3"/>
      </c>
      <c r="M28" s="35"/>
      <c r="N28" s="34">
        <f t="shared" si="4"/>
      </c>
      <c r="O28" s="35"/>
      <c r="P28" s="34">
        <f t="shared" si="5"/>
      </c>
      <c r="Q28" s="35"/>
      <c r="R28" s="34">
        <f>IF(ISBLANK(S28),"",S28-Q28)</f>
      </c>
      <c r="S28" s="35"/>
      <c r="T28" s="34">
        <f>IF(ISBLANK(U28),"",U28-S28)</f>
      </c>
      <c r="U28" s="35"/>
      <c r="V28" s="34">
        <f>IF(ISBLANK(W28),"",W28-U28)</f>
      </c>
      <c r="W28" s="35"/>
      <c r="X28" s="34">
        <f>IF(ISBLANK(Y28),"",Y28-W28)</f>
      </c>
      <c r="Y28" s="35"/>
      <c r="Z28" s="34">
        <f>IF(ISBLANK(AA28),"",AA28-Y28)</f>
      </c>
      <c r="AA28" s="35"/>
      <c r="AB28" s="34">
        <f>IF(ISBLANK(AC28),"",AC28-AA28)</f>
      </c>
      <c r="AC28" s="35"/>
      <c r="AD28" s="34">
        <f>IF(ISBLANK(AE28),"",AE28-AC28)</f>
      </c>
      <c r="AE28" s="35"/>
      <c r="AF28" s="34">
        <f>IF(ISBLANK(AG28),"",AG28-AE28)</f>
      </c>
      <c r="AG28" s="35"/>
      <c r="AH28" s="34">
        <f>IF(ISBLANK(AI28),"",AI28-AE28)</f>
      </c>
      <c r="AI28" s="35"/>
      <c r="AJ28" s="34">
        <f>IF(ISBLANK(AK28),"",AK28-AI28)</f>
      </c>
      <c r="AK28" s="35"/>
      <c r="AL28" s="36">
        <f t="shared" si="16"/>
        <v>0.04166666666666663</v>
      </c>
      <c r="AM28" s="37">
        <f t="shared" si="17"/>
        <v>0.12453703703703702</v>
      </c>
      <c r="AN28" s="10">
        <f>MAX(G28,I28,K28,M28,O28,Q28,S28,U28,W28,Y28,AA28,AC28,AE28,AK28)</f>
        <v>0.6652777777777777</v>
      </c>
      <c r="AP28" s="10">
        <f>MAX(G28,I28,K28,M28,O28,Q28,S28,U28,W28,Y28,AA28,AC28,AE28,AG28,AK28)</f>
        <v>0.6652777777777777</v>
      </c>
      <c r="AQ28" s="1">
        <f t="shared" si="26"/>
        <v>21</v>
      </c>
      <c r="AR28" s="1" t="str">
        <f t="shared" si="26"/>
        <v>Petrák Václav</v>
      </c>
      <c r="AS28" s="1">
        <f>E28</f>
        <v>3</v>
      </c>
      <c r="AT28" s="9">
        <f>MAX(F28:AK28)</f>
        <v>0.6652777777777777</v>
      </c>
      <c r="AU28" s="16">
        <f>MAX(F28:AK28)</f>
        <v>0.6652777777777777</v>
      </c>
    </row>
    <row r="29" spans="2:47" ht="11.25">
      <c r="B29" s="29"/>
      <c r="C29" s="30"/>
      <c r="D29" s="31"/>
      <c r="E29" s="31"/>
      <c r="F29" s="32">
        <f t="shared" si="0"/>
      </c>
      <c r="G29" s="33"/>
      <c r="H29" s="32">
        <f t="shared" si="1"/>
      </c>
      <c r="I29" s="33"/>
      <c r="J29" s="32">
        <f t="shared" si="2"/>
      </c>
      <c r="K29" s="33"/>
      <c r="L29" s="32">
        <f t="shared" si="3"/>
      </c>
      <c r="M29" s="33"/>
      <c r="N29" s="32">
        <f t="shared" si="4"/>
      </c>
      <c r="O29" s="33"/>
      <c r="P29" s="32">
        <f t="shared" si="5"/>
      </c>
      <c r="Q29" s="33"/>
      <c r="R29" s="32">
        <f>IF(ISBLANK(S29),"",S29-Q29)</f>
      </c>
      <c r="S29" s="33"/>
      <c r="T29" s="32">
        <f>IF(ISBLANK(U29),"",U29-S29)</f>
      </c>
      <c r="U29" s="33"/>
      <c r="V29" s="32">
        <f>IF(ISBLANK(W29),"",W29-U29)</f>
      </c>
      <c r="W29" s="33"/>
      <c r="X29" s="32">
        <f>IF(ISBLANK(Y29),"",Y29-W29)</f>
      </c>
      <c r="Y29" s="33"/>
      <c r="Z29" s="32">
        <f>IF(ISBLANK(AA29),"",AA29-Y29)</f>
      </c>
      <c r="AA29" s="33"/>
      <c r="AB29" s="32">
        <f>IF(ISBLANK(AC29),"",AC29-AA29)</f>
      </c>
      <c r="AC29" s="33"/>
      <c r="AD29" s="32">
        <f>IF(ISBLANK(AE29),"",AE29-AC29)</f>
      </c>
      <c r="AE29" s="33"/>
      <c r="AF29" s="32">
        <f>IF(ISBLANK(AG29),"",AG29-AE29)</f>
      </c>
      <c r="AG29" s="33"/>
      <c r="AH29" s="32">
        <f>IF(ISBLANK(AI29),"",AI29-AE29)</f>
      </c>
      <c r="AI29" s="33"/>
      <c r="AJ29" s="34">
        <f>IF(ISBLANK(AK29),"",AK29-AI29)</f>
      </c>
      <c r="AK29" s="35"/>
      <c r="AL29" s="36"/>
      <c r="AM29" s="37"/>
      <c r="AN29" s="10">
        <f>MAX(G29,I29,K29,M29,O29,Q29,S29,U29,W29,Y29,AA29,AC29,AE29,AK29)</f>
        <v>0</v>
      </c>
      <c r="AP29" s="10">
        <f>MAX(G29,I29,K29,M29,O29,Q29,S29,U29,W29,Y29,AA29,AC29,AE29,AG29,AK29)</f>
        <v>0</v>
      </c>
      <c r="AQ29" s="1">
        <f t="shared" si="26"/>
        <v>0</v>
      </c>
      <c r="AR29" s="1">
        <f t="shared" si="26"/>
        <v>0</v>
      </c>
      <c r="AS29" s="1">
        <f>E29</f>
        <v>0</v>
      </c>
      <c r="AT29" s="9">
        <f>MAX(F29:AK29)</f>
        <v>0</v>
      </c>
      <c r="AU29" s="16">
        <f>MAX(F29:AK29)</f>
        <v>0</v>
      </c>
    </row>
    <row r="30" spans="2:47" ht="12" thickBot="1">
      <c r="B30" s="38"/>
      <c r="C30" s="39"/>
      <c r="D30" s="40"/>
      <c r="E30" s="41"/>
      <c r="F30" s="42">
        <f t="shared" si="0"/>
      </c>
      <c r="G30" s="43"/>
      <c r="H30" s="42">
        <f t="shared" si="1"/>
      </c>
      <c r="I30" s="43"/>
      <c r="J30" s="42">
        <f t="shared" si="2"/>
      </c>
      <c r="K30" s="43"/>
      <c r="L30" s="42">
        <f t="shared" si="3"/>
      </c>
      <c r="M30" s="43"/>
      <c r="N30" s="42">
        <f t="shared" si="4"/>
      </c>
      <c r="O30" s="43"/>
      <c r="P30" s="42">
        <f t="shared" si="5"/>
      </c>
      <c r="Q30" s="43"/>
      <c r="R30" s="42">
        <f>IF(ISBLANK(S30),"",S30-Q30)</f>
      </c>
      <c r="S30" s="43"/>
      <c r="T30" s="42">
        <f>IF(ISBLANK(U30),"",U30-S30)</f>
      </c>
      <c r="U30" s="43"/>
      <c r="V30" s="42">
        <f>IF(ISBLANK(W30),"",W30-U30)</f>
      </c>
      <c r="W30" s="43"/>
      <c r="X30" s="42">
        <f>IF(ISBLANK(Y30),"",Y30-W30)</f>
      </c>
      <c r="Y30" s="43"/>
      <c r="Z30" s="42">
        <f>IF(ISBLANK(AA30),"",AA30-Y30)</f>
      </c>
      <c r="AA30" s="43"/>
      <c r="AB30" s="42">
        <f>IF(ISBLANK(AC30),"",AC30-AA30)</f>
      </c>
      <c r="AC30" s="43"/>
      <c r="AD30" s="42">
        <f>IF(ISBLANK(AE30),"",AE30-AC30)</f>
      </c>
      <c r="AE30" s="43"/>
      <c r="AF30" s="42">
        <f>IF(ISBLANK(AG30),"",AG30-AE30)</f>
      </c>
      <c r="AG30" s="43"/>
      <c r="AH30" s="42">
        <f>IF(ISBLANK(AI30),"",AI30-AE30)</f>
      </c>
      <c r="AI30" s="43"/>
      <c r="AJ30" s="42">
        <f>IF(ISBLANK(AK30),"",AK30-AG30)</f>
      </c>
      <c r="AK30" s="43"/>
      <c r="AL30" s="44"/>
      <c r="AM30" s="45"/>
      <c r="AN30" s="10">
        <f>MAX(G30,I30,K30,M30,O30,Q30,S30,U30,W30,Y30,AA30,AC30,AE30,AK30)</f>
        <v>0</v>
      </c>
      <c r="AP30" s="10">
        <f>MAX(G30,I30,K30,M30,O30,Q30,S30,U30,W30,Y30,AA30,AC30,AE30,AG30,AK30)</f>
        <v>0</v>
      </c>
      <c r="AQ30" s="1">
        <f t="shared" si="26"/>
        <v>0</v>
      </c>
      <c r="AR30" s="1">
        <f t="shared" si="26"/>
        <v>0</v>
      </c>
      <c r="AS30" s="1">
        <f>E30</f>
        <v>0</v>
      </c>
      <c r="AT30" s="9">
        <f>MAX(F30:AK30)</f>
        <v>0</v>
      </c>
      <c r="AU30" s="16">
        <f>MAX(F30:AK30)</f>
        <v>0</v>
      </c>
    </row>
  </sheetData>
  <sheetProtection/>
  <mergeCells count="22">
    <mergeCell ref="V7:W7"/>
    <mergeCell ref="AJ7:AK7"/>
    <mergeCell ref="I2:AA2"/>
    <mergeCell ref="B6:B7"/>
    <mergeCell ref="C6:C7"/>
    <mergeCell ref="D6:D7"/>
    <mergeCell ref="AF7:AG7"/>
    <mergeCell ref="AH7:AI7"/>
    <mergeCell ref="X7:Y7"/>
    <mergeCell ref="Z7:AA7"/>
    <mergeCell ref="AB7:AC7"/>
    <mergeCell ref="AD7:AE7"/>
    <mergeCell ref="AM6:AM7"/>
    <mergeCell ref="F7:G7"/>
    <mergeCell ref="H7:I7"/>
    <mergeCell ref="J7:K7"/>
    <mergeCell ref="L7:M7"/>
    <mergeCell ref="N7:O7"/>
    <mergeCell ref="P7:Q7"/>
    <mergeCell ref="AL6:AL7"/>
    <mergeCell ref="R7:S7"/>
    <mergeCell ref="T7:U7"/>
  </mergeCells>
  <printOptions/>
  <pageMargins left="0.23" right="0.29" top="0.23" bottom="0.06" header="0.08" footer="0.09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3"/>
  <sheetViews>
    <sheetView showGridLines="0" zoomScale="120" zoomScaleNormal="120" zoomScalePageLayoutView="0" workbookViewId="0" topLeftCell="A1">
      <pane xSplit="5" ySplit="8" topLeftCell="F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00390625" defaultRowHeight="12.75"/>
  <cols>
    <col min="1" max="1" width="2.875" style="1" customWidth="1"/>
    <col min="2" max="2" width="4.00390625" style="1" customWidth="1"/>
    <col min="3" max="3" width="17.375" style="1" customWidth="1"/>
    <col min="4" max="4" width="3.75390625" style="1" customWidth="1"/>
    <col min="5" max="5" width="3.375" style="1" customWidth="1"/>
    <col min="6" max="31" width="4.25390625" style="1" customWidth="1"/>
    <col min="32" max="32" width="3.875" style="7" customWidth="1"/>
    <col min="33" max="33" width="5.125" style="7" customWidth="1"/>
    <col min="34" max="34" width="0" style="1" hidden="1" customWidth="1"/>
    <col min="35" max="38" width="9.125" style="1" hidden="1" customWidth="1"/>
    <col min="39" max="39" width="5.875" style="1" hidden="1" customWidth="1"/>
    <col min="40" max="40" width="9.125" style="1" hidden="1" customWidth="1"/>
    <col min="41" max="16384" width="9.125" style="1" customWidth="1"/>
  </cols>
  <sheetData>
    <row r="2" spans="2:39" ht="16.5">
      <c r="B2" s="4" t="str">
        <f>'10hod muži'!I2</f>
        <v>Výsledky 21.ročníku vytrvalostního závodu v běhu na lyžích</v>
      </c>
      <c r="AG2" s="6" t="str">
        <f>'10hod muži'!AM2</f>
        <v>5.3.2022</v>
      </c>
      <c r="AM2" s="17" t="s">
        <v>16</v>
      </c>
    </row>
    <row r="3" ht="3" customHeight="1"/>
    <row r="4" ht="19.5">
      <c r="B4" s="72" t="s">
        <v>1</v>
      </c>
    </row>
    <row r="5" ht="15.75">
      <c r="B5" s="5" t="s">
        <v>18</v>
      </c>
    </row>
    <row r="6" ht="3.75" customHeight="1" thickBot="1"/>
    <row r="7" spans="2:47" s="2" customFormat="1" ht="15.75" customHeight="1">
      <c r="B7" s="79" t="s">
        <v>3</v>
      </c>
      <c r="C7" s="81" t="s">
        <v>4</v>
      </c>
      <c r="D7" s="83" t="s">
        <v>5</v>
      </c>
      <c r="E7" s="21" t="s">
        <v>6</v>
      </c>
      <c r="F7" s="19">
        <v>1</v>
      </c>
      <c r="G7" s="19"/>
      <c r="H7" s="19">
        <v>2</v>
      </c>
      <c r="I7" s="19"/>
      <c r="J7" s="19">
        <v>3</v>
      </c>
      <c r="K7" s="19"/>
      <c r="L7" s="19">
        <v>4</v>
      </c>
      <c r="M7" s="19"/>
      <c r="N7" s="19">
        <v>5</v>
      </c>
      <c r="O7" s="19"/>
      <c r="P7" s="19">
        <v>6</v>
      </c>
      <c r="Q7" s="19"/>
      <c r="R7" s="19">
        <v>7</v>
      </c>
      <c r="S7" s="19"/>
      <c r="T7" s="19">
        <v>8</v>
      </c>
      <c r="U7" s="19"/>
      <c r="V7" s="19">
        <v>9</v>
      </c>
      <c r="W7" s="19"/>
      <c r="X7" s="19">
        <v>10</v>
      </c>
      <c r="Y7" s="19"/>
      <c r="Z7" s="19">
        <v>11</v>
      </c>
      <c r="AA7" s="19"/>
      <c r="AB7" s="19">
        <v>12</v>
      </c>
      <c r="AC7" s="19"/>
      <c r="AD7" s="19">
        <v>13</v>
      </c>
      <c r="AE7" s="19"/>
      <c r="AF7" s="85" t="s">
        <v>7</v>
      </c>
      <c r="AG7" s="74" t="s">
        <v>8</v>
      </c>
      <c r="AH7" s="19">
        <v>15</v>
      </c>
      <c r="AI7" s="19"/>
      <c r="AJ7" s="19">
        <v>16</v>
      </c>
      <c r="AK7" s="19"/>
      <c r="AL7" s="85" t="s">
        <v>7</v>
      </c>
      <c r="AM7" s="74" t="s">
        <v>8</v>
      </c>
      <c r="AN7" s="11" t="s">
        <v>14</v>
      </c>
      <c r="AU7" s="15"/>
    </row>
    <row r="8" spans="2:47" s="2" customFormat="1" ht="10.5" customHeight="1" thickBot="1">
      <c r="B8" s="80"/>
      <c r="C8" s="82"/>
      <c r="D8" s="84"/>
      <c r="E8" s="20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7"/>
      <c r="T8" s="76"/>
      <c r="U8" s="77"/>
      <c r="V8" s="76"/>
      <c r="W8" s="77"/>
      <c r="X8" s="76"/>
      <c r="Y8" s="77"/>
      <c r="Z8" s="76"/>
      <c r="AA8" s="77"/>
      <c r="AB8" s="76"/>
      <c r="AC8" s="77"/>
      <c r="AD8" s="76"/>
      <c r="AE8" s="77"/>
      <c r="AF8" s="86"/>
      <c r="AG8" s="75"/>
      <c r="AH8" s="76">
        <f>$F$7*AH7</f>
        <v>15</v>
      </c>
      <c r="AI8" s="77"/>
      <c r="AJ8" s="76">
        <f>$F$7*AJ7</f>
        <v>16</v>
      </c>
      <c r="AK8" s="77"/>
      <c r="AL8" s="86"/>
      <c r="AM8" s="75"/>
      <c r="AN8" s="11"/>
      <c r="AU8" s="15"/>
    </row>
    <row r="9" spans="2:39" ht="11.25" customHeight="1">
      <c r="B9" s="46">
        <v>1</v>
      </c>
      <c r="C9" s="47" t="s">
        <v>40</v>
      </c>
      <c r="D9" s="48">
        <v>4</v>
      </c>
      <c r="E9" s="24">
        <f>COUNT(G9,I9,K9,M9,O9,Q9,S9,U9,W9,Y9,AA9,AC9,AE9)</f>
        <v>13</v>
      </c>
      <c r="F9" s="49">
        <f aca="true" t="shared" si="0" ref="F9:F16">IF(ISBLANK(G9),"",G9-TIME(7,0,0))</f>
        <v>0.02777777777777779</v>
      </c>
      <c r="G9" s="50">
        <v>0.3194444444444445</v>
      </c>
      <c r="H9" s="49">
        <f aca="true" t="shared" si="1" ref="H9:H16">IF(ISBLANK(I9),"",I9-G9)</f>
        <v>0.028472222222222177</v>
      </c>
      <c r="I9" s="50">
        <v>0.34791666666666665</v>
      </c>
      <c r="J9" s="49">
        <f aca="true" t="shared" si="2" ref="J9:J16">IF(ISBLANK(K9),"",K9-I9)</f>
        <v>0.028472222222222232</v>
      </c>
      <c r="K9" s="50">
        <v>0.3763888888888889</v>
      </c>
      <c r="L9" s="49">
        <f aca="true" t="shared" si="3" ref="L9:L16">IF(ISBLANK(M9),"",M9-K9)</f>
        <v>0.027777777777777735</v>
      </c>
      <c r="M9" s="50">
        <v>0.4041666666666666</v>
      </c>
      <c r="N9" s="49">
        <f aca="true" t="shared" si="4" ref="N9:N16">IF(ISBLANK(O9),"",O9-M9)</f>
        <v>0.029861111111111116</v>
      </c>
      <c r="O9" s="50">
        <v>0.43402777777777773</v>
      </c>
      <c r="P9" s="49">
        <f aca="true" t="shared" si="5" ref="P9:P16">IF(ISBLANK(Q9),"",Q9-O9)</f>
        <v>0.027777777777777846</v>
      </c>
      <c r="Q9" s="50">
        <v>0.4618055555555556</v>
      </c>
      <c r="R9" s="49">
        <f aca="true" t="shared" si="6" ref="R9:R16">IF(ISBLANK(S9),"",S9-Q9)</f>
        <v>0.03541666666666665</v>
      </c>
      <c r="S9" s="50">
        <v>0.49722222222222223</v>
      </c>
      <c r="T9" s="49">
        <f aca="true" t="shared" si="7" ref="T9:T16">IF(ISBLANK(U9),"",U9-S9)</f>
        <v>0.03125</v>
      </c>
      <c r="U9" s="50">
        <v>0.5284722222222222</v>
      </c>
      <c r="V9" s="49">
        <f aca="true" t="shared" si="8" ref="V9:V16">IF(ISBLANK(W9),"",W9-U9)</f>
        <v>0.03194444444444444</v>
      </c>
      <c r="W9" s="50">
        <v>0.5604166666666667</v>
      </c>
      <c r="X9" s="49">
        <f aca="true" t="shared" si="9" ref="X9:X16">IF(ISBLANK(Y9),"",Y9-W9)</f>
        <v>0.036111111111111094</v>
      </c>
      <c r="Y9" s="50">
        <v>0.5965277777777778</v>
      </c>
      <c r="Z9" s="49">
        <f aca="true" t="shared" si="10" ref="Z9:Z16">IF(ISBLANK(AA9),"",AA9-Y9)</f>
        <v>0.03194444444444444</v>
      </c>
      <c r="AA9" s="50">
        <v>0.6284722222222222</v>
      </c>
      <c r="AB9" s="49">
        <f aca="true" t="shared" si="11" ref="AB9:AB16">IF(ISBLANK(AC9),"",AC9-AA9)</f>
        <v>0.036111111111111094</v>
      </c>
      <c r="AC9" s="50">
        <v>0.6645833333333333</v>
      </c>
      <c r="AD9" s="49">
        <f aca="true" t="shared" si="12" ref="AD9:AD16">IF(ISBLANK(AE9),"",AE9-AC9)</f>
        <v>0.03541666666666676</v>
      </c>
      <c r="AE9" s="50">
        <v>0.7000000000000001</v>
      </c>
      <c r="AF9" s="51">
        <f>MIN(F9,H9,J9,L9,N9,P9,R9,T9,V9,X9,Z9)</f>
        <v>0.027777777777777735</v>
      </c>
      <c r="AG9" s="28">
        <f>AVERAGE(F9,H9,J9,L9,N9,P9,R9,T9,V9,X9,Z9)</f>
        <v>0.030618686868686865</v>
      </c>
      <c r="AI9" s="10">
        <f aca="true" t="shared" si="13" ref="AI9:AI16">MAX(G9,I9,K9,M9,O9,Q9,S9,U9,W9,Y9,AA9,AC9,AE9)</f>
        <v>0.7000000000000001</v>
      </c>
      <c r="AJ9" s="1">
        <f aca="true" t="shared" si="14" ref="AJ9:AK16">B9</f>
        <v>1</v>
      </c>
      <c r="AK9" s="1" t="str">
        <f t="shared" si="14"/>
        <v>Jungmann Petr</v>
      </c>
      <c r="AL9" s="1">
        <f aca="true" t="shared" si="15" ref="AL9:AL16">E9</f>
        <v>13</v>
      </c>
      <c r="AM9" s="9">
        <f aca="true" t="shared" si="16" ref="AM9:AM16">MAX(H9:AA9)</f>
        <v>0.6284722222222222</v>
      </c>
    </row>
    <row r="10" spans="2:39" ht="11.25">
      <c r="B10" s="52">
        <v>2</v>
      </c>
      <c r="C10" s="53" t="s">
        <v>12</v>
      </c>
      <c r="D10" s="54">
        <v>51</v>
      </c>
      <c r="E10" s="31">
        <f>COUNT(G10,I10,K10,M10,O10,Q10,S10,U10,W10,Y10,AA10,AC10,AE10)</f>
        <v>11</v>
      </c>
      <c r="F10" s="55">
        <f t="shared" si="0"/>
        <v>0.02777777777777779</v>
      </c>
      <c r="G10" s="56">
        <v>0.3194444444444445</v>
      </c>
      <c r="H10" s="55">
        <f t="shared" si="1"/>
        <v>0.029166666666666674</v>
      </c>
      <c r="I10" s="56">
        <v>0.34861111111111115</v>
      </c>
      <c r="J10" s="55">
        <f t="shared" si="2"/>
        <v>0.029861111111111116</v>
      </c>
      <c r="K10" s="56">
        <v>0.37847222222222227</v>
      </c>
      <c r="L10" s="55">
        <f t="shared" si="3"/>
        <v>0.03125</v>
      </c>
      <c r="M10" s="56">
        <v>0.40972222222222227</v>
      </c>
      <c r="N10" s="55">
        <f t="shared" si="4"/>
        <v>0.034722222222222154</v>
      </c>
      <c r="O10" s="56">
        <v>0.4444444444444444</v>
      </c>
      <c r="P10" s="55">
        <f t="shared" si="5"/>
        <v>0.03333333333333338</v>
      </c>
      <c r="Q10" s="56">
        <v>0.4777777777777778</v>
      </c>
      <c r="R10" s="55">
        <f t="shared" si="6"/>
        <v>0.03750000000000003</v>
      </c>
      <c r="S10" s="56">
        <v>0.5152777777777778</v>
      </c>
      <c r="T10" s="55">
        <f t="shared" si="7"/>
        <v>0.0347222222222221</v>
      </c>
      <c r="U10" s="56">
        <v>0.5499999999999999</v>
      </c>
      <c r="V10" s="55">
        <f t="shared" si="8"/>
        <v>0.03819444444444453</v>
      </c>
      <c r="W10" s="56">
        <v>0.5881944444444445</v>
      </c>
      <c r="X10" s="55">
        <f t="shared" si="9"/>
        <v>0.03749999999999998</v>
      </c>
      <c r="Y10" s="56">
        <v>0.6256944444444444</v>
      </c>
      <c r="Z10" s="55">
        <f t="shared" si="10"/>
        <v>0.04097222222222219</v>
      </c>
      <c r="AA10" s="56">
        <v>0.6666666666666666</v>
      </c>
      <c r="AB10" s="55">
        <f t="shared" si="11"/>
      </c>
      <c r="AC10" s="56"/>
      <c r="AD10" s="55">
        <f t="shared" si="12"/>
      </c>
      <c r="AE10" s="56"/>
      <c r="AF10" s="57">
        <f>MIN(F10,H10,J10,L10,N10,P10,R10,T10,V10,X10,Z10)</f>
        <v>0.02777777777777779</v>
      </c>
      <c r="AG10" s="37">
        <f>AVERAGE(F10,H10,J10,L10,N10,P10,R10,T10,V10,X10,Z10)</f>
        <v>0.03409090909090909</v>
      </c>
      <c r="AI10" s="10">
        <f t="shared" si="13"/>
        <v>0.6666666666666666</v>
      </c>
      <c r="AJ10" s="1">
        <f t="shared" si="14"/>
        <v>2</v>
      </c>
      <c r="AK10" s="1" t="str">
        <f t="shared" si="14"/>
        <v>Oplištil Sáva</v>
      </c>
      <c r="AL10" s="1">
        <f t="shared" si="15"/>
        <v>11</v>
      </c>
      <c r="AM10" s="9">
        <f t="shared" si="16"/>
        <v>0.6666666666666666</v>
      </c>
    </row>
    <row r="11" spans="2:39" ht="11.25">
      <c r="B11" s="52">
        <v>3</v>
      </c>
      <c r="C11" s="58" t="s">
        <v>41</v>
      </c>
      <c r="D11" s="54">
        <v>10</v>
      </c>
      <c r="E11" s="31">
        <f>COUNT(G11,I11,K11,M11,O11,Q11,S11,U11,W11,Y11,AA11,AC11,AE11)</f>
        <v>11</v>
      </c>
      <c r="F11" s="55">
        <f t="shared" si="0"/>
        <v>0.030555555555555558</v>
      </c>
      <c r="G11" s="56">
        <v>0.32222222222222224</v>
      </c>
      <c r="H11" s="55">
        <f t="shared" si="1"/>
        <v>0.03194444444444444</v>
      </c>
      <c r="I11" s="56">
        <v>0.3541666666666667</v>
      </c>
      <c r="J11" s="55">
        <f t="shared" si="2"/>
        <v>0.03402777777777777</v>
      </c>
      <c r="K11" s="56">
        <v>0.38819444444444445</v>
      </c>
      <c r="L11" s="55">
        <f t="shared" si="3"/>
        <v>0.0444444444444444</v>
      </c>
      <c r="M11" s="56">
        <v>0.43263888888888885</v>
      </c>
      <c r="N11" s="55">
        <f t="shared" si="4"/>
        <v>0.03611111111111115</v>
      </c>
      <c r="O11" s="56">
        <v>0.46875</v>
      </c>
      <c r="P11" s="55">
        <f t="shared" si="5"/>
        <v>0.03888888888888886</v>
      </c>
      <c r="Q11" s="56">
        <v>0.5076388888888889</v>
      </c>
      <c r="R11" s="55">
        <f t="shared" si="6"/>
        <v>0.046527777777777835</v>
      </c>
      <c r="S11" s="56">
        <v>0.5541666666666667</v>
      </c>
      <c r="T11" s="55">
        <f t="shared" si="7"/>
        <v>0.03819444444444442</v>
      </c>
      <c r="U11" s="56">
        <v>0.5923611111111111</v>
      </c>
      <c r="V11" s="55">
        <f t="shared" si="8"/>
        <v>0.043055555555555514</v>
      </c>
      <c r="W11" s="56">
        <v>0.6354166666666666</v>
      </c>
      <c r="X11" s="55">
        <f t="shared" si="9"/>
        <v>0.040277777777777746</v>
      </c>
      <c r="Y11" s="56">
        <v>0.6756944444444444</v>
      </c>
      <c r="Z11" s="55">
        <f t="shared" si="10"/>
        <v>0.04444444444444462</v>
      </c>
      <c r="AA11" s="56">
        <v>0.720138888888889</v>
      </c>
      <c r="AB11" s="55">
        <f t="shared" si="11"/>
      </c>
      <c r="AC11" s="56"/>
      <c r="AD11" s="55">
        <f t="shared" si="12"/>
      </c>
      <c r="AE11" s="56"/>
      <c r="AF11" s="57">
        <f>MIN(F11,H11,J11,L11,N11,P11,R11,T11,V11,X11,Z11)</f>
        <v>0.030555555555555558</v>
      </c>
      <c r="AG11" s="37">
        <f>AVERAGE(F11,H11,J11,L11,N11,P11,R11,T11,V11,X11,Z11)</f>
        <v>0.03895202020202021</v>
      </c>
      <c r="AI11" s="10">
        <f t="shared" si="13"/>
        <v>0.720138888888889</v>
      </c>
      <c r="AJ11" s="1">
        <f t="shared" si="14"/>
        <v>3</v>
      </c>
      <c r="AK11" s="1" t="str">
        <f t="shared" si="14"/>
        <v>Berka Pavel</v>
      </c>
      <c r="AL11" s="1">
        <f t="shared" si="15"/>
        <v>11</v>
      </c>
      <c r="AM11" s="9">
        <f t="shared" si="16"/>
        <v>0.720138888888889</v>
      </c>
    </row>
    <row r="12" spans="2:39" ht="11.25">
      <c r="B12" s="52">
        <v>4</v>
      </c>
      <c r="C12" s="59" t="s">
        <v>42</v>
      </c>
      <c r="D12" s="54">
        <v>52</v>
      </c>
      <c r="E12" s="31">
        <f>COUNT(G12,I12,K12,M12,O12,Q12,S12,U12,W12,Y12,AA12,AC12,AE12)</f>
        <v>9</v>
      </c>
      <c r="F12" s="55">
        <f t="shared" si="0"/>
        <v>0.03749999999999998</v>
      </c>
      <c r="G12" s="56">
        <v>0.32916666666666666</v>
      </c>
      <c r="H12" s="55">
        <f t="shared" si="1"/>
        <v>0.03750000000000003</v>
      </c>
      <c r="I12" s="56">
        <v>0.3666666666666667</v>
      </c>
      <c r="J12" s="55">
        <f t="shared" si="2"/>
        <v>0.04236111111111107</v>
      </c>
      <c r="K12" s="56">
        <v>0.40902777777777777</v>
      </c>
      <c r="L12" s="55">
        <f t="shared" si="3"/>
        <v>0.041666666666666685</v>
      </c>
      <c r="M12" s="56">
        <v>0.45069444444444445</v>
      </c>
      <c r="N12" s="55">
        <f t="shared" si="4"/>
        <v>0.0444444444444444</v>
      </c>
      <c r="O12" s="56">
        <v>0.49513888888888885</v>
      </c>
      <c r="P12" s="55">
        <f t="shared" si="5"/>
        <v>0.04652777777777778</v>
      </c>
      <c r="Q12" s="56">
        <v>0.5416666666666666</v>
      </c>
      <c r="R12" s="55">
        <f t="shared" si="6"/>
        <v>0.046527777777777835</v>
      </c>
      <c r="S12" s="56">
        <v>0.5881944444444445</v>
      </c>
      <c r="T12" s="55">
        <f t="shared" si="7"/>
        <v>0.04999999999999993</v>
      </c>
      <c r="U12" s="56">
        <v>0.6381944444444444</v>
      </c>
      <c r="V12" s="55">
        <f t="shared" si="8"/>
        <v>0.04513888888888884</v>
      </c>
      <c r="W12" s="56">
        <v>0.6833333333333332</v>
      </c>
      <c r="X12" s="55">
        <f t="shared" si="9"/>
      </c>
      <c r="Y12" s="56"/>
      <c r="Z12" s="55">
        <f t="shared" si="10"/>
      </c>
      <c r="AA12" s="56"/>
      <c r="AB12" s="55">
        <f t="shared" si="11"/>
      </c>
      <c r="AC12" s="56"/>
      <c r="AD12" s="55">
        <f t="shared" si="12"/>
      </c>
      <c r="AE12" s="56"/>
      <c r="AF12" s="57">
        <f>MIN(F12,H12,J12,L12,N12,P12,R12,T12,V12,X12,Z12)</f>
        <v>0.03749999999999998</v>
      </c>
      <c r="AG12" s="37">
        <f>AVERAGE(F12,H12,J12,L12,N12,P12,R12,T12,V12,X12,Z12)</f>
        <v>0.043518518518518505</v>
      </c>
      <c r="AI12" s="10">
        <f t="shared" si="13"/>
        <v>0.6833333333333332</v>
      </c>
      <c r="AJ12" s="1">
        <f t="shared" si="14"/>
        <v>4</v>
      </c>
      <c r="AK12" s="1" t="str">
        <f t="shared" si="14"/>
        <v>Petrák</v>
      </c>
      <c r="AL12" s="1">
        <f t="shared" si="15"/>
        <v>9</v>
      </c>
      <c r="AM12" s="9">
        <f t="shared" si="16"/>
        <v>0.6833333333333332</v>
      </c>
    </row>
    <row r="13" spans="2:39" ht="11.25">
      <c r="B13" s="52">
        <v>5</v>
      </c>
      <c r="C13" s="58" t="s">
        <v>43</v>
      </c>
      <c r="D13" s="54">
        <v>53</v>
      </c>
      <c r="E13" s="31">
        <f>COUNT(G13,I13,K13,M13,O13,Q13,S13,U13,W13,Y13,AA13,AC13,AE13)</f>
        <v>5</v>
      </c>
      <c r="F13" s="55">
        <f t="shared" si="0"/>
        <v>0.19374999999999998</v>
      </c>
      <c r="G13" s="56">
        <v>0.48541666666666666</v>
      </c>
      <c r="H13" s="55">
        <f t="shared" si="1"/>
        <v>0.04236111111111113</v>
      </c>
      <c r="I13" s="56">
        <v>0.5277777777777778</v>
      </c>
      <c r="J13" s="55">
        <f t="shared" si="2"/>
        <v>0.04236111111111107</v>
      </c>
      <c r="K13" s="56">
        <v>0.5701388888888889</v>
      </c>
      <c r="L13" s="55">
        <f t="shared" si="3"/>
        <v>0.04791666666666672</v>
      </c>
      <c r="M13" s="56">
        <v>0.6180555555555556</v>
      </c>
      <c r="N13" s="55">
        <f t="shared" si="4"/>
        <v>0.050000000000000044</v>
      </c>
      <c r="O13" s="56">
        <v>0.6680555555555556</v>
      </c>
      <c r="P13" s="55">
        <f t="shared" si="5"/>
      </c>
      <c r="Q13" s="56"/>
      <c r="R13" s="55">
        <f t="shared" si="6"/>
      </c>
      <c r="S13" s="56"/>
      <c r="T13" s="55">
        <f t="shared" si="7"/>
      </c>
      <c r="U13" s="56"/>
      <c r="V13" s="55">
        <f t="shared" si="8"/>
      </c>
      <c r="W13" s="56"/>
      <c r="X13" s="55">
        <f t="shared" si="9"/>
      </c>
      <c r="Y13" s="56"/>
      <c r="Z13" s="55">
        <f t="shared" si="10"/>
      </c>
      <c r="AA13" s="56"/>
      <c r="AB13" s="55">
        <f t="shared" si="11"/>
      </c>
      <c r="AC13" s="56"/>
      <c r="AD13" s="55">
        <f t="shared" si="12"/>
      </c>
      <c r="AE13" s="56"/>
      <c r="AF13" s="57">
        <f>MIN(F13,H13,J13,L13,N13,P13,R13,T13,V13,X13,Z13)</f>
        <v>0.04236111111111107</v>
      </c>
      <c r="AG13" s="37">
        <f>AVERAGE(F13,H13,J13,L13,N13,P13,R13,T13,V13,X13,Z13)</f>
        <v>0.07527777777777779</v>
      </c>
      <c r="AI13" s="10">
        <f t="shared" si="13"/>
        <v>0.6680555555555556</v>
      </c>
      <c r="AJ13" s="1">
        <f t="shared" si="14"/>
        <v>5</v>
      </c>
      <c r="AK13" s="1" t="str">
        <f t="shared" si="14"/>
        <v>Bloudek Miloš</v>
      </c>
      <c r="AL13" s="1">
        <f t="shared" si="15"/>
        <v>5</v>
      </c>
      <c r="AM13" s="9">
        <f t="shared" si="16"/>
        <v>0.6680555555555556</v>
      </c>
    </row>
    <row r="14" spans="2:39" ht="11.25">
      <c r="B14" s="52"/>
      <c r="C14" s="53"/>
      <c r="D14" s="54"/>
      <c r="E14" s="31"/>
      <c r="F14" s="55">
        <f t="shared" si="0"/>
      </c>
      <c r="G14" s="56"/>
      <c r="H14" s="55">
        <f t="shared" si="1"/>
      </c>
      <c r="I14" s="56"/>
      <c r="J14" s="55">
        <f t="shared" si="2"/>
      </c>
      <c r="K14" s="56"/>
      <c r="L14" s="55">
        <f t="shared" si="3"/>
      </c>
      <c r="M14" s="56"/>
      <c r="N14" s="55">
        <f t="shared" si="4"/>
      </c>
      <c r="O14" s="56"/>
      <c r="P14" s="55">
        <f t="shared" si="5"/>
      </c>
      <c r="Q14" s="56"/>
      <c r="R14" s="55">
        <f t="shared" si="6"/>
      </c>
      <c r="S14" s="56"/>
      <c r="T14" s="55">
        <f t="shared" si="7"/>
      </c>
      <c r="U14" s="56"/>
      <c r="V14" s="55">
        <f t="shared" si="8"/>
      </c>
      <c r="W14" s="56"/>
      <c r="X14" s="55">
        <f t="shared" si="9"/>
      </c>
      <c r="Y14" s="56"/>
      <c r="Z14" s="55">
        <f t="shared" si="10"/>
      </c>
      <c r="AA14" s="56"/>
      <c r="AB14" s="55">
        <f t="shared" si="11"/>
      </c>
      <c r="AC14" s="56"/>
      <c r="AD14" s="55">
        <f t="shared" si="12"/>
      </c>
      <c r="AE14" s="56"/>
      <c r="AF14" s="57"/>
      <c r="AG14" s="37"/>
      <c r="AI14" s="10">
        <f t="shared" si="13"/>
        <v>0</v>
      </c>
      <c r="AJ14" s="1">
        <f t="shared" si="14"/>
        <v>0</v>
      </c>
      <c r="AK14" s="1">
        <f t="shared" si="14"/>
        <v>0</v>
      </c>
      <c r="AL14" s="1">
        <f t="shared" si="15"/>
        <v>0</v>
      </c>
      <c r="AM14" s="9">
        <f t="shared" si="16"/>
        <v>0</v>
      </c>
    </row>
    <row r="15" spans="2:39" ht="11.25">
      <c r="B15" s="52"/>
      <c r="C15" s="58"/>
      <c r="D15" s="54"/>
      <c r="E15" s="31"/>
      <c r="F15" s="55">
        <f t="shared" si="0"/>
      </c>
      <c r="G15" s="56"/>
      <c r="H15" s="55">
        <f t="shared" si="1"/>
      </c>
      <c r="I15" s="56"/>
      <c r="J15" s="55">
        <f t="shared" si="2"/>
      </c>
      <c r="K15" s="56"/>
      <c r="L15" s="55">
        <f t="shared" si="3"/>
      </c>
      <c r="M15" s="56"/>
      <c r="N15" s="55">
        <f t="shared" si="4"/>
      </c>
      <c r="O15" s="56"/>
      <c r="P15" s="55">
        <f t="shared" si="5"/>
      </c>
      <c r="Q15" s="56"/>
      <c r="R15" s="55">
        <f t="shared" si="6"/>
      </c>
      <c r="S15" s="56"/>
      <c r="T15" s="55">
        <f t="shared" si="7"/>
      </c>
      <c r="U15" s="56"/>
      <c r="V15" s="55">
        <f t="shared" si="8"/>
      </c>
      <c r="W15" s="56"/>
      <c r="X15" s="55">
        <f t="shared" si="9"/>
      </c>
      <c r="Y15" s="56"/>
      <c r="Z15" s="55">
        <f t="shared" si="10"/>
      </c>
      <c r="AA15" s="56"/>
      <c r="AB15" s="55">
        <f t="shared" si="11"/>
      </c>
      <c r="AC15" s="56"/>
      <c r="AD15" s="55">
        <f t="shared" si="12"/>
      </c>
      <c r="AE15" s="56"/>
      <c r="AF15" s="57"/>
      <c r="AG15" s="37"/>
      <c r="AI15" s="10">
        <f t="shared" si="13"/>
        <v>0</v>
      </c>
      <c r="AJ15" s="1">
        <f t="shared" si="14"/>
        <v>0</v>
      </c>
      <c r="AK15" s="1">
        <f t="shared" si="14"/>
        <v>0</v>
      </c>
      <c r="AL15" s="1">
        <f t="shared" si="15"/>
        <v>0</v>
      </c>
      <c r="AM15" s="9">
        <f t="shared" si="16"/>
        <v>0</v>
      </c>
    </row>
    <row r="16" spans="2:39" ht="12" thickBot="1">
      <c r="B16" s="60"/>
      <c r="C16" s="61"/>
      <c r="D16" s="62"/>
      <c r="E16" s="62"/>
      <c r="F16" s="63">
        <f t="shared" si="0"/>
      </c>
      <c r="G16" s="64"/>
      <c r="H16" s="63">
        <f t="shared" si="1"/>
      </c>
      <c r="I16" s="64"/>
      <c r="J16" s="63">
        <f t="shared" si="2"/>
      </c>
      <c r="K16" s="64"/>
      <c r="L16" s="63">
        <f t="shared" si="3"/>
      </c>
      <c r="M16" s="64"/>
      <c r="N16" s="63">
        <f t="shared" si="4"/>
      </c>
      <c r="O16" s="64"/>
      <c r="P16" s="63">
        <f t="shared" si="5"/>
      </c>
      <c r="Q16" s="64"/>
      <c r="R16" s="63">
        <f t="shared" si="6"/>
      </c>
      <c r="S16" s="64"/>
      <c r="T16" s="63">
        <f t="shared" si="7"/>
      </c>
      <c r="U16" s="64"/>
      <c r="V16" s="63">
        <f t="shared" si="8"/>
      </c>
      <c r="W16" s="64"/>
      <c r="X16" s="63">
        <f t="shared" si="9"/>
      </c>
      <c r="Y16" s="64"/>
      <c r="Z16" s="63">
        <f t="shared" si="10"/>
      </c>
      <c r="AA16" s="64"/>
      <c r="AB16" s="63">
        <f t="shared" si="11"/>
      </c>
      <c r="AC16" s="64"/>
      <c r="AD16" s="63">
        <f t="shared" si="12"/>
      </c>
      <c r="AE16" s="64"/>
      <c r="AF16" s="65"/>
      <c r="AG16" s="45"/>
      <c r="AI16" s="10">
        <f t="shared" si="13"/>
        <v>0</v>
      </c>
      <c r="AJ16" s="1">
        <f t="shared" si="14"/>
        <v>0</v>
      </c>
      <c r="AK16" s="1">
        <f t="shared" si="14"/>
        <v>0</v>
      </c>
      <c r="AL16" s="1">
        <f t="shared" si="15"/>
        <v>0</v>
      </c>
      <c r="AM16" s="9">
        <f t="shared" si="16"/>
        <v>0</v>
      </c>
    </row>
    <row r="17" spans="35:39" ht="15" customHeight="1">
      <c r="AI17" s="10"/>
      <c r="AM17" s="9"/>
    </row>
    <row r="18" spans="2:39" ht="15.75">
      <c r="B18" s="5" t="s">
        <v>9</v>
      </c>
      <c r="AI18" s="10"/>
      <c r="AM18" s="9"/>
    </row>
    <row r="19" spans="35:39" ht="3.75" customHeight="1" thickBot="1">
      <c r="AI19" s="10">
        <f>MAX(G19,I19,K19,M19,O19,Q19,S19,U19,W19,Y19,AA19,AC19,AE19)</f>
        <v>0</v>
      </c>
      <c r="AJ19" s="1">
        <f>B19</f>
        <v>0</v>
      </c>
      <c r="AK19" s="1">
        <f>C19</f>
        <v>0</v>
      </c>
      <c r="AL19" s="1">
        <f>E19</f>
        <v>0</v>
      </c>
      <c r="AM19" s="9">
        <f>MAX(H19:AA19)</f>
        <v>0</v>
      </c>
    </row>
    <row r="20" spans="2:47" s="2" customFormat="1" ht="15.75" customHeight="1">
      <c r="B20" s="79" t="s">
        <v>3</v>
      </c>
      <c r="C20" s="81" t="s">
        <v>4</v>
      </c>
      <c r="D20" s="83" t="s">
        <v>5</v>
      </c>
      <c r="E20" s="21" t="s">
        <v>6</v>
      </c>
      <c r="F20" s="19">
        <v>1</v>
      </c>
      <c r="G20" s="19"/>
      <c r="H20" s="19">
        <v>2</v>
      </c>
      <c r="I20" s="19"/>
      <c r="J20" s="19">
        <v>3</v>
      </c>
      <c r="K20" s="19"/>
      <c r="L20" s="19">
        <v>4</v>
      </c>
      <c r="M20" s="19"/>
      <c r="N20" s="19">
        <v>5</v>
      </c>
      <c r="O20" s="19"/>
      <c r="P20" s="19">
        <v>6</v>
      </c>
      <c r="Q20" s="19"/>
      <c r="R20" s="19">
        <v>7</v>
      </c>
      <c r="S20" s="19"/>
      <c r="T20" s="19">
        <v>8</v>
      </c>
      <c r="U20" s="19"/>
      <c r="V20" s="19">
        <v>9</v>
      </c>
      <c r="W20" s="19"/>
      <c r="X20" s="19">
        <v>10</v>
      </c>
      <c r="Y20" s="19"/>
      <c r="Z20" s="19">
        <v>11</v>
      </c>
      <c r="AA20" s="19"/>
      <c r="AB20" s="19">
        <v>12</v>
      </c>
      <c r="AC20" s="19"/>
      <c r="AD20" s="19">
        <v>13</v>
      </c>
      <c r="AE20" s="19"/>
      <c r="AF20" s="85" t="s">
        <v>7</v>
      </c>
      <c r="AG20" s="74" t="s">
        <v>8</v>
      </c>
      <c r="AH20" s="19">
        <v>15</v>
      </c>
      <c r="AI20" s="19"/>
      <c r="AJ20" s="19">
        <v>16</v>
      </c>
      <c r="AK20" s="19"/>
      <c r="AL20" s="85" t="s">
        <v>7</v>
      </c>
      <c r="AM20" s="74" t="s">
        <v>8</v>
      </c>
      <c r="AN20" s="11" t="s">
        <v>14</v>
      </c>
      <c r="AU20" s="15"/>
    </row>
    <row r="21" spans="2:47" s="2" customFormat="1" ht="10.5" customHeight="1" thickBot="1">
      <c r="B21" s="80"/>
      <c r="C21" s="82"/>
      <c r="D21" s="84"/>
      <c r="E21" s="20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86"/>
      <c r="AG21" s="75"/>
      <c r="AH21" s="76">
        <f>$F$7*AH20</f>
        <v>15</v>
      </c>
      <c r="AI21" s="77"/>
      <c r="AJ21" s="76">
        <f>$F$7*AJ20</f>
        <v>16</v>
      </c>
      <c r="AK21" s="77"/>
      <c r="AL21" s="86"/>
      <c r="AM21" s="75"/>
      <c r="AN21" s="11"/>
      <c r="AU21" s="15"/>
    </row>
    <row r="22" spans="2:39" ht="11.25" customHeight="1">
      <c r="B22" s="46">
        <v>1</v>
      </c>
      <c r="C22" s="66" t="s">
        <v>47</v>
      </c>
      <c r="D22" s="67">
        <v>64</v>
      </c>
      <c r="E22" s="24">
        <f aca="true" t="shared" si="17" ref="E22:E27">COUNT(G22,I22,K22,M22,O22,Q22,S22,U22,W22,Y22,AA22,AC22,AE22)</f>
        <v>9</v>
      </c>
      <c r="F22" s="49">
        <f aca="true" t="shared" si="18" ref="F22:F29">IF(ISBLANK(G22),"",G22-TIME(7,0,0))</f>
        <v>0.02777777777777779</v>
      </c>
      <c r="G22" s="50">
        <v>0.3194444444444445</v>
      </c>
      <c r="H22" s="49">
        <f aca="true" t="shared" si="19" ref="H22:H29">IF(ISBLANK(I22),"",I22-G22)</f>
        <v>0.02986111111111106</v>
      </c>
      <c r="I22" s="50">
        <v>0.34930555555555554</v>
      </c>
      <c r="J22" s="49">
        <f aca="true" t="shared" si="20" ref="J22:J29">IF(ISBLANK(K22),"",K22-I22)</f>
        <v>0.03402777777777777</v>
      </c>
      <c r="K22" s="50">
        <v>0.3833333333333333</v>
      </c>
      <c r="L22" s="49">
        <f>IF(ISBLANK(M22),"",M22-K22)</f>
        <v>0.0402777777777778</v>
      </c>
      <c r="M22" s="50">
        <v>0.4236111111111111</v>
      </c>
      <c r="N22" s="49">
        <f aca="true" t="shared" si="21" ref="N22:N29">IF(ISBLANK(O22),"",O22-M22)</f>
        <v>0.04166666666666663</v>
      </c>
      <c r="O22" s="50">
        <v>0.46527777777777773</v>
      </c>
      <c r="P22" s="49">
        <f aca="true" t="shared" si="22" ref="P22:P29">IF(ISBLANK(Q22),"",Q22-O22)</f>
        <v>0.0631944444444445</v>
      </c>
      <c r="Q22" s="50">
        <v>0.5284722222222222</v>
      </c>
      <c r="R22" s="49">
        <f aca="true" t="shared" si="23" ref="R22:R29">IF(ISBLANK(S22),"",S22-Q22)</f>
        <v>0.03472222222222221</v>
      </c>
      <c r="S22" s="50">
        <v>0.5631944444444444</v>
      </c>
      <c r="T22" s="49">
        <f aca="true" t="shared" si="24" ref="T22:T29">IF(ISBLANK(U22),"",U22-S22)</f>
        <v>0.043749999999999956</v>
      </c>
      <c r="U22" s="50">
        <v>0.6069444444444444</v>
      </c>
      <c r="V22" s="49">
        <f aca="true" t="shared" si="25" ref="V22:V29">IF(ISBLANK(W22),"",W22-U22)</f>
        <v>0.0493055555555556</v>
      </c>
      <c r="W22" s="50">
        <v>0.65625</v>
      </c>
      <c r="X22" s="49">
        <f aca="true" t="shared" si="26" ref="X22:X29">IF(ISBLANK(Y22),"",Y22-W22)</f>
      </c>
      <c r="Y22" s="50"/>
      <c r="Z22" s="49">
        <f aca="true" t="shared" si="27" ref="Z22:Z29">IF(ISBLANK(AA22),"",AA22-Y22)</f>
      </c>
      <c r="AA22" s="50"/>
      <c r="AB22" s="49">
        <f aca="true" t="shared" si="28" ref="AB22:AB29">IF(ISBLANK(AC22),"",AC22-AA22)</f>
      </c>
      <c r="AC22" s="50"/>
      <c r="AD22" s="49">
        <f>IF(ISBLANK(AE22),"",AE22-AC22)</f>
      </c>
      <c r="AE22" s="50"/>
      <c r="AF22" s="51">
        <f aca="true" t="shared" si="29" ref="AF22:AF27">MIN(F22,H22,J22,L22,N22,P22,R22,T22,V22,X22,Z22,AB22,AD22)</f>
        <v>0.02777777777777779</v>
      </c>
      <c r="AG22" s="28">
        <f aca="true" t="shared" si="30" ref="AG22:AG27">AVERAGE(F22,H22,J22,L22,N22,P22,R22,T22,V22,X22,Z22,AB22,AD22)</f>
        <v>0.04050925925925926</v>
      </c>
      <c r="AI22" s="10">
        <f aca="true" t="shared" si="31" ref="AI22:AI29">MAX(G22,I22,K22,M22,O22,Q22,S22,U22,W22,Y22,AA22,AC22,AE22)</f>
        <v>0.65625</v>
      </c>
      <c r="AJ22" s="1">
        <f aca="true" t="shared" si="32" ref="AJ22:AK29">B22</f>
        <v>1</v>
      </c>
      <c r="AK22" s="1" t="str">
        <f t="shared" si="32"/>
        <v>Tobrmanová Anna Sofie</v>
      </c>
      <c r="AL22" s="1">
        <f aca="true" t="shared" si="33" ref="AL22:AL29">E22</f>
        <v>9</v>
      </c>
      <c r="AM22" s="9">
        <f aca="true" t="shared" si="34" ref="AM22:AM29">MAX(H22:AA22)</f>
        <v>0.65625</v>
      </c>
    </row>
    <row r="23" spans="2:39" ht="11.25">
      <c r="B23" s="52">
        <v>2</v>
      </c>
      <c r="C23" s="58" t="s">
        <v>46</v>
      </c>
      <c r="D23" s="69">
        <v>63</v>
      </c>
      <c r="E23" s="31">
        <f t="shared" si="17"/>
        <v>7</v>
      </c>
      <c r="F23" s="55">
        <f t="shared" si="18"/>
        <v>0.04930555555555555</v>
      </c>
      <c r="G23" s="56">
        <v>0.34097222222222223</v>
      </c>
      <c r="H23" s="55">
        <f t="shared" si="19"/>
        <v>0.04999999999999999</v>
      </c>
      <c r="I23" s="56">
        <v>0.3909722222222222</v>
      </c>
      <c r="J23" s="55">
        <f t="shared" si="20"/>
        <v>0.054166666666666696</v>
      </c>
      <c r="K23" s="56">
        <v>0.4451388888888889</v>
      </c>
      <c r="L23" s="55">
        <f>IF(ISBLANK(M23),"",M23-K23)</f>
        <v>0.05763888888888885</v>
      </c>
      <c r="M23" s="56">
        <v>0.5027777777777778</v>
      </c>
      <c r="N23" s="55">
        <f t="shared" si="21"/>
        <v>0.06319444444444444</v>
      </c>
      <c r="O23" s="56">
        <v>0.5659722222222222</v>
      </c>
      <c r="P23" s="55">
        <f t="shared" si="22"/>
        <v>0.05625000000000002</v>
      </c>
      <c r="Q23" s="56">
        <v>0.6222222222222222</v>
      </c>
      <c r="R23" s="55">
        <f t="shared" si="23"/>
        <v>0.061111111111111005</v>
      </c>
      <c r="S23" s="56">
        <v>0.6833333333333332</v>
      </c>
      <c r="T23" s="55">
        <f t="shared" si="24"/>
      </c>
      <c r="U23" s="56"/>
      <c r="V23" s="55">
        <f t="shared" si="25"/>
      </c>
      <c r="W23" s="56"/>
      <c r="X23" s="55">
        <f t="shared" si="26"/>
      </c>
      <c r="Y23" s="56"/>
      <c r="Z23" s="55">
        <f t="shared" si="27"/>
      </c>
      <c r="AA23" s="56"/>
      <c r="AB23" s="55">
        <f t="shared" si="28"/>
      </c>
      <c r="AC23" s="56"/>
      <c r="AD23" s="55">
        <f>IF(ISBLANK(AE23),"",AE23-AC23)</f>
      </c>
      <c r="AE23" s="56"/>
      <c r="AF23" s="57">
        <f t="shared" si="29"/>
        <v>0.04930555555555555</v>
      </c>
      <c r="AG23" s="37">
        <f t="shared" si="30"/>
        <v>0.055952380952380934</v>
      </c>
      <c r="AI23" s="10">
        <f t="shared" si="31"/>
        <v>0.6833333333333332</v>
      </c>
      <c r="AJ23" s="1">
        <f t="shared" si="32"/>
        <v>2</v>
      </c>
      <c r="AK23" s="1" t="str">
        <f t="shared" si="32"/>
        <v>Gabrielová Markéta</v>
      </c>
      <c r="AL23" s="1">
        <f t="shared" si="33"/>
        <v>7</v>
      </c>
      <c r="AM23" s="9">
        <f t="shared" si="34"/>
        <v>0.6833333333333332</v>
      </c>
    </row>
    <row r="24" spans="2:39" ht="11.25">
      <c r="B24" s="52">
        <v>3</v>
      </c>
      <c r="C24" s="58" t="s">
        <v>48</v>
      </c>
      <c r="D24" s="69">
        <v>65</v>
      </c>
      <c r="E24" s="31">
        <f t="shared" si="17"/>
        <v>6</v>
      </c>
      <c r="F24" s="55">
        <f t="shared" si="18"/>
        <v>0.04236111111111113</v>
      </c>
      <c r="G24" s="56">
        <v>0.3340277777777778</v>
      </c>
      <c r="H24" s="55">
        <f t="shared" si="19"/>
        <v>0.04513888888888884</v>
      </c>
      <c r="I24" s="56">
        <v>0.37916666666666665</v>
      </c>
      <c r="J24" s="55">
        <f t="shared" si="20"/>
        <v>0.04791666666666666</v>
      </c>
      <c r="K24" s="56">
        <v>0.4270833333333333</v>
      </c>
      <c r="L24" s="55">
        <f>IF(ISBLANK(M24),"",M24-K24)</f>
        <v>0.06666666666666665</v>
      </c>
      <c r="M24" s="56">
        <v>0.49374999999999997</v>
      </c>
      <c r="N24" s="55">
        <f t="shared" si="21"/>
        <v>0.058333333333333404</v>
      </c>
      <c r="O24" s="56">
        <v>0.5520833333333334</v>
      </c>
      <c r="P24" s="55">
        <f t="shared" si="22"/>
        <v>0.05208333333333326</v>
      </c>
      <c r="Q24" s="56">
        <v>0.6041666666666666</v>
      </c>
      <c r="R24" s="55">
        <f t="shared" si="23"/>
      </c>
      <c r="S24" s="56"/>
      <c r="T24" s="55">
        <f t="shared" si="24"/>
      </c>
      <c r="U24" s="56"/>
      <c r="V24" s="55">
        <f t="shared" si="25"/>
      </c>
      <c r="W24" s="56"/>
      <c r="X24" s="55">
        <f t="shared" si="26"/>
      </c>
      <c r="Y24" s="56"/>
      <c r="Z24" s="55">
        <f t="shared" si="27"/>
      </c>
      <c r="AA24" s="56"/>
      <c r="AB24" s="55">
        <f t="shared" si="28"/>
      </c>
      <c r="AC24" s="56"/>
      <c r="AD24" s="55">
        <f>IF(ISBLANK(AE24),"",AE24-AC24)</f>
      </c>
      <c r="AE24" s="56"/>
      <c r="AF24" s="57">
        <f t="shared" si="29"/>
        <v>0.04236111111111113</v>
      </c>
      <c r="AG24" s="37">
        <f t="shared" si="30"/>
        <v>0.05208333333333332</v>
      </c>
      <c r="AI24" s="10">
        <f t="shared" si="31"/>
        <v>0.6041666666666666</v>
      </c>
      <c r="AJ24" s="1">
        <f t="shared" si="32"/>
        <v>3</v>
      </c>
      <c r="AK24" s="1" t="str">
        <f t="shared" si="32"/>
        <v>Bystroňová Tereza</v>
      </c>
      <c r="AL24" s="1">
        <f t="shared" si="33"/>
        <v>6</v>
      </c>
      <c r="AM24" s="9">
        <f t="shared" si="34"/>
        <v>0.6041666666666666</v>
      </c>
    </row>
    <row r="25" spans="2:39" ht="11.25" customHeight="1">
      <c r="B25" s="52">
        <v>4</v>
      </c>
      <c r="C25" s="68" t="s">
        <v>44</v>
      </c>
      <c r="D25" s="69">
        <v>61</v>
      </c>
      <c r="E25" s="31">
        <f t="shared" si="17"/>
        <v>5</v>
      </c>
      <c r="F25" s="55">
        <f t="shared" si="18"/>
        <v>0.04930555555555555</v>
      </c>
      <c r="G25" s="56">
        <v>0.34097222222222223</v>
      </c>
      <c r="H25" s="55">
        <f t="shared" si="19"/>
        <v>0.0534722222222222</v>
      </c>
      <c r="I25" s="56">
        <v>0.39444444444444443</v>
      </c>
      <c r="J25" s="55">
        <f t="shared" si="20"/>
        <v>0.057638888888888906</v>
      </c>
      <c r="K25" s="56">
        <v>0.45208333333333334</v>
      </c>
      <c r="L25" s="55">
        <f>IF(ISBLANK(M25),"",M25-K25)</f>
        <v>0.05972222222222218</v>
      </c>
      <c r="M25" s="56">
        <v>0.5118055555555555</v>
      </c>
      <c r="N25" s="55">
        <f t="shared" si="21"/>
        <v>0.07152777777777786</v>
      </c>
      <c r="O25" s="56">
        <v>0.5833333333333334</v>
      </c>
      <c r="P25" s="55">
        <f t="shared" si="22"/>
      </c>
      <c r="Q25" s="56"/>
      <c r="R25" s="55">
        <f t="shared" si="23"/>
      </c>
      <c r="S25" s="56"/>
      <c r="T25" s="55">
        <f t="shared" si="24"/>
      </c>
      <c r="U25" s="56"/>
      <c r="V25" s="55">
        <f t="shared" si="25"/>
      </c>
      <c r="W25" s="56"/>
      <c r="X25" s="55">
        <f t="shared" si="26"/>
      </c>
      <c r="Y25" s="56"/>
      <c r="Z25" s="55">
        <f t="shared" si="27"/>
      </c>
      <c r="AA25" s="56"/>
      <c r="AB25" s="55">
        <f t="shared" si="28"/>
      </c>
      <c r="AC25" s="56"/>
      <c r="AD25" s="55"/>
      <c r="AE25" s="56"/>
      <c r="AF25" s="57">
        <f t="shared" si="29"/>
        <v>0.04930555555555555</v>
      </c>
      <c r="AG25" s="37">
        <f t="shared" si="30"/>
        <v>0.058333333333333334</v>
      </c>
      <c r="AI25" s="10">
        <f t="shared" si="31"/>
        <v>0.5833333333333334</v>
      </c>
      <c r="AJ25" s="1">
        <f t="shared" si="32"/>
        <v>4</v>
      </c>
      <c r="AK25" s="1" t="str">
        <f t="shared" si="32"/>
        <v>Toucarová Alice</v>
      </c>
      <c r="AL25" s="1">
        <f t="shared" si="33"/>
        <v>5</v>
      </c>
      <c r="AM25" s="9">
        <f t="shared" si="34"/>
        <v>0.5833333333333334</v>
      </c>
    </row>
    <row r="26" spans="2:39" ht="11.25">
      <c r="B26" s="52">
        <v>5</v>
      </c>
      <c r="C26" s="68" t="s">
        <v>45</v>
      </c>
      <c r="D26" s="69">
        <v>62</v>
      </c>
      <c r="E26" s="31">
        <f t="shared" si="17"/>
        <v>5</v>
      </c>
      <c r="F26" s="55">
        <f t="shared" si="18"/>
        <v>0.04930555555555555</v>
      </c>
      <c r="G26" s="56">
        <v>0.34097222222222223</v>
      </c>
      <c r="H26" s="55">
        <f t="shared" si="19"/>
        <v>0.0534722222222222</v>
      </c>
      <c r="I26" s="56">
        <v>0.39444444444444443</v>
      </c>
      <c r="J26" s="55">
        <f t="shared" si="20"/>
        <v>0.05902777777777779</v>
      </c>
      <c r="K26" s="56">
        <v>0.4534722222222222</v>
      </c>
      <c r="L26" s="55">
        <v>0.5118055555555555</v>
      </c>
      <c r="M26" s="56">
        <v>0.44097222222222227</v>
      </c>
      <c r="N26" s="55">
        <f t="shared" si="21"/>
        <v>0.14305555555555555</v>
      </c>
      <c r="O26" s="56">
        <v>0.5840277777777778</v>
      </c>
      <c r="P26" s="55">
        <f t="shared" si="22"/>
      </c>
      <c r="Q26" s="56"/>
      <c r="R26" s="55">
        <f t="shared" si="23"/>
      </c>
      <c r="S26" s="56"/>
      <c r="T26" s="55">
        <f t="shared" si="24"/>
      </c>
      <c r="U26" s="56"/>
      <c r="V26" s="55">
        <f t="shared" si="25"/>
      </c>
      <c r="W26" s="56"/>
      <c r="X26" s="55">
        <f t="shared" si="26"/>
      </c>
      <c r="Y26" s="56"/>
      <c r="Z26" s="55">
        <f t="shared" si="27"/>
      </c>
      <c r="AA26" s="56"/>
      <c r="AB26" s="55">
        <f t="shared" si="28"/>
      </c>
      <c r="AC26" s="56"/>
      <c r="AD26" s="55">
        <f>IF(ISBLANK(AE26),"",AE26-AC26)</f>
      </c>
      <c r="AE26" s="56"/>
      <c r="AF26" s="57">
        <f t="shared" si="29"/>
        <v>0.04930555555555555</v>
      </c>
      <c r="AG26" s="37">
        <f t="shared" si="30"/>
        <v>0.16333333333333333</v>
      </c>
      <c r="AI26" s="10">
        <f t="shared" si="31"/>
        <v>0.5840277777777778</v>
      </c>
      <c r="AJ26" s="1">
        <f t="shared" si="32"/>
        <v>5</v>
      </c>
      <c r="AK26" s="1" t="str">
        <f t="shared" si="32"/>
        <v>Sýkorová Vlasta</v>
      </c>
      <c r="AL26" s="1">
        <f t="shared" si="33"/>
        <v>5</v>
      </c>
      <c r="AM26" s="9">
        <f t="shared" si="34"/>
        <v>0.5840277777777778</v>
      </c>
    </row>
    <row r="27" spans="2:39" ht="11.25">
      <c r="B27" s="52">
        <v>6</v>
      </c>
      <c r="C27" s="58" t="s">
        <v>49</v>
      </c>
      <c r="D27" s="69">
        <v>66</v>
      </c>
      <c r="E27" s="31">
        <f t="shared" si="17"/>
        <v>4</v>
      </c>
      <c r="F27" s="55">
        <f t="shared" si="18"/>
        <v>0.06041666666666662</v>
      </c>
      <c r="G27" s="56">
        <v>0.3520833333333333</v>
      </c>
      <c r="H27" s="55">
        <f t="shared" si="19"/>
        <v>0.05972222222222223</v>
      </c>
      <c r="I27" s="56">
        <v>0.41180555555555554</v>
      </c>
      <c r="J27" s="55">
        <f t="shared" si="20"/>
        <v>0.0631944444444445</v>
      </c>
      <c r="K27" s="56">
        <v>0.47500000000000003</v>
      </c>
      <c r="L27" s="55">
        <f>IF(ISBLANK(M27),"",M27-K27)</f>
        <v>0.0798611111111111</v>
      </c>
      <c r="M27" s="56">
        <v>0.5548611111111111</v>
      </c>
      <c r="N27" s="55">
        <f t="shared" si="21"/>
      </c>
      <c r="O27" s="56"/>
      <c r="P27" s="55">
        <f t="shared" si="22"/>
      </c>
      <c r="Q27" s="56"/>
      <c r="R27" s="55">
        <f t="shared" si="23"/>
      </c>
      <c r="S27" s="56"/>
      <c r="T27" s="55">
        <f t="shared" si="24"/>
      </c>
      <c r="U27" s="56"/>
      <c r="V27" s="55">
        <f t="shared" si="25"/>
      </c>
      <c r="W27" s="56"/>
      <c r="X27" s="55">
        <f t="shared" si="26"/>
      </c>
      <c r="Y27" s="56"/>
      <c r="Z27" s="55">
        <f t="shared" si="27"/>
      </c>
      <c r="AA27" s="56"/>
      <c r="AB27" s="55">
        <f t="shared" si="28"/>
      </c>
      <c r="AC27" s="56"/>
      <c r="AD27" s="55">
        <f>IF(ISBLANK(AE27),"",AE27-AC27)</f>
      </c>
      <c r="AE27" s="56"/>
      <c r="AF27" s="57">
        <f t="shared" si="29"/>
        <v>0.05972222222222223</v>
      </c>
      <c r="AG27" s="37">
        <f t="shared" si="30"/>
        <v>0.06579861111111111</v>
      </c>
      <c r="AI27" s="10">
        <f t="shared" si="31"/>
        <v>0.5548611111111111</v>
      </c>
      <c r="AJ27" s="1">
        <f t="shared" si="32"/>
        <v>6</v>
      </c>
      <c r="AK27" s="1" t="str">
        <f t="shared" si="32"/>
        <v>Chyšková Markéta</v>
      </c>
      <c r="AL27" s="1">
        <f t="shared" si="33"/>
        <v>4</v>
      </c>
      <c r="AM27" s="9">
        <f t="shared" si="34"/>
        <v>0.5548611111111111</v>
      </c>
    </row>
    <row r="28" spans="2:39" ht="11.25">
      <c r="B28" s="52"/>
      <c r="C28" s="58"/>
      <c r="D28" s="69"/>
      <c r="E28" s="31"/>
      <c r="F28" s="55">
        <f t="shared" si="18"/>
      </c>
      <c r="G28" s="56"/>
      <c r="H28" s="55">
        <f t="shared" si="19"/>
      </c>
      <c r="I28" s="56"/>
      <c r="J28" s="55">
        <f t="shared" si="20"/>
      </c>
      <c r="K28" s="56"/>
      <c r="L28" s="55">
        <f>IF(ISBLANK(M28),"",M28-K28)</f>
      </c>
      <c r="M28" s="56"/>
      <c r="N28" s="55">
        <f t="shared" si="21"/>
      </c>
      <c r="O28" s="56"/>
      <c r="P28" s="55">
        <f t="shared" si="22"/>
      </c>
      <c r="Q28" s="56"/>
      <c r="R28" s="55">
        <f t="shared" si="23"/>
      </c>
      <c r="S28" s="56"/>
      <c r="T28" s="55">
        <f t="shared" si="24"/>
      </c>
      <c r="U28" s="56"/>
      <c r="V28" s="55">
        <f t="shared" si="25"/>
      </c>
      <c r="W28" s="56"/>
      <c r="X28" s="55">
        <f t="shared" si="26"/>
      </c>
      <c r="Y28" s="56"/>
      <c r="Z28" s="55">
        <f t="shared" si="27"/>
      </c>
      <c r="AA28" s="56"/>
      <c r="AB28" s="55">
        <f t="shared" si="28"/>
      </c>
      <c r="AC28" s="56"/>
      <c r="AD28" s="55">
        <f>IF(ISBLANK(AE28),"",AE28-AC28)</f>
      </c>
      <c r="AE28" s="56"/>
      <c r="AF28" s="57"/>
      <c r="AG28" s="37"/>
      <c r="AI28" s="10">
        <f t="shared" si="31"/>
        <v>0</v>
      </c>
      <c r="AJ28" s="1">
        <f t="shared" si="32"/>
        <v>0</v>
      </c>
      <c r="AK28" s="1">
        <f t="shared" si="32"/>
        <v>0</v>
      </c>
      <c r="AL28" s="1">
        <f t="shared" si="33"/>
        <v>0</v>
      </c>
      <c r="AM28" s="9">
        <f t="shared" si="34"/>
        <v>0</v>
      </c>
    </row>
    <row r="29" spans="2:39" ht="12" thickBot="1">
      <c r="B29" s="38"/>
      <c r="C29" s="61"/>
      <c r="D29" s="41"/>
      <c r="E29" s="41"/>
      <c r="F29" s="63">
        <f t="shared" si="18"/>
      </c>
      <c r="G29" s="64"/>
      <c r="H29" s="63">
        <f t="shared" si="19"/>
      </c>
      <c r="I29" s="64"/>
      <c r="J29" s="63">
        <f t="shared" si="20"/>
      </c>
      <c r="K29" s="64"/>
      <c r="L29" s="63">
        <f>IF(ISBLANK(M29),"",M29-K29)</f>
      </c>
      <c r="M29" s="64"/>
      <c r="N29" s="63">
        <f t="shared" si="21"/>
      </c>
      <c r="O29" s="64"/>
      <c r="P29" s="63">
        <f t="shared" si="22"/>
      </c>
      <c r="Q29" s="64"/>
      <c r="R29" s="63">
        <f t="shared" si="23"/>
      </c>
      <c r="S29" s="64"/>
      <c r="T29" s="63">
        <f t="shared" si="24"/>
      </c>
      <c r="U29" s="64"/>
      <c r="V29" s="63">
        <f t="shared" si="25"/>
      </c>
      <c r="W29" s="64"/>
      <c r="X29" s="63">
        <f t="shared" si="26"/>
      </c>
      <c r="Y29" s="64"/>
      <c r="Z29" s="63">
        <f t="shared" si="27"/>
      </c>
      <c r="AA29" s="64"/>
      <c r="AB29" s="63">
        <f t="shared" si="28"/>
      </c>
      <c r="AC29" s="64"/>
      <c r="AD29" s="63">
        <f>IF(ISBLANK(AE29),"",AE29-AC29)</f>
      </c>
      <c r="AE29" s="64"/>
      <c r="AF29" s="65"/>
      <c r="AG29" s="45"/>
      <c r="AI29" s="10">
        <f t="shared" si="31"/>
        <v>0</v>
      </c>
      <c r="AJ29" s="1">
        <f t="shared" si="32"/>
        <v>0</v>
      </c>
      <c r="AK29" s="1">
        <f t="shared" si="32"/>
        <v>0</v>
      </c>
      <c r="AL29" s="1">
        <f t="shared" si="33"/>
        <v>0</v>
      </c>
      <c r="AM29" s="9">
        <f t="shared" si="34"/>
        <v>0</v>
      </c>
    </row>
    <row r="30" spans="35:39" ht="11.25">
      <c r="AI30" s="10"/>
      <c r="AM30" s="9"/>
    </row>
    <row r="31" spans="2:39" ht="15.75">
      <c r="B31" s="5" t="s">
        <v>10</v>
      </c>
      <c r="D31" s="12"/>
      <c r="E31" s="12"/>
      <c r="F31" s="12"/>
      <c r="G31" s="12"/>
      <c r="H31" s="12"/>
      <c r="I31" s="12"/>
      <c r="J31" s="12"/>
      <c r="K31" s="12"/>
      <c r="L31" s="12"/>
      <c r="M31" s="9"/>
      <c r="N31" s="12">
        <f>IF(ISBLANK(O31),"",O31-M31)</f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3"/>
      <c r="AH31" s="12"/>
      <c r="AI31" s="10"/>
      <c r="AM31" s="9"/>
    </row>
    <row r="32" spans="1:39" ht="3.75" customHeight="1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13"/>
      <c r="AH32" s="12"/>
      <c r="AI32" s="10">
        <f>MAX(G32,I32,K32,M32,O32,Q32,S32,U32,W32,Y32,AA32,AC32,AE32)</f>
        <v>0</v>
      </c>
      <c r="AJ32" s="1">
        <f>B32</f>
        <v>0</v>
      </c>
      <c r="AK32" s="1">
        <f>C32</f>
        <v>0</v>
      </c>
      <c r="AL32" s="1">
        <f>E32</f>
        <v>0</v>
      </c>
      <c r="AM32" s="9">
        <f>MAX(H32:AA32)</f>
        <v>0</v>
      </c>
    </row>
    <row r="33" spans="2:47" s="2" customFormat="1" ht="15.75" customHeight="1">
      <c r="B33" s="79" t="s">
        <v>3</v>
      </c>
      <c r="C33" s="81" t="s">
        <v>4</v>
      </c>
      <c r="D33" s="83" t="s">
        <v>5</v>
      </c>
      <c r="E33" s="21" t="s">
        <v>6</v>
      </c>
      <c r="F33" s="19">
        <v>1</v>
      </c>
      <c r="G33" s="19"/>
      <c r="H33" s="19">
        <v>2</v>
      </c>
      <c r="I33" s="19"/>
      <c r="J33" s="19">
        <v>3</v>
      </c>
      <c r="K33" s="19"/>
      <c r="L33" s="19">
        <v>4</v>
      </c>
      <c r="M33" s="19"/>
      <c r="N33" s="19">
        <v>5</v>
      </c>
      <c r="O33" s="19"/>
      <c r="P33" s="19">
        <v>6</v>
      </c>
      <c r="Q33" s="19"/>
      <c r="R33" s="19">
        <v>7</v>
      </c>
      <c r="S33" s="19"/>
      <c r="T33" s="19">
        <v>8</v>
      </c>
      <c r="U33" s="19"/>
      <c r="V33" s="19">
        <v>9</v>
      </c>
      <c r="W33" s="19"/>
      <c r="X33" s="19">
        <v>10</v>
      </c>
      <c r="Y33" s="19"/>
      <c r="Z33" s="19">
        <v>11</v>
      </c>
      <c r="AA33" s="19"/>
      <c r="AB33" s="19">
        <v>12</v>
      </c>
      <c r="AC33" s="19"/>
      <c r="AD33" s="19">
        <v>13</v>
      </c>
      <c r="AE33" s="19"/>
      <c r="AF33" s="85" t="s">
        <v>7</v>
      </c>
      <c r="AG33" s="74" t="s">
        <v>8</v>
      </c>
      <c r="AH33" s="19">
        <v>15</v>
      </c>
      <c r="AI33" s="19"/>
      <c r="AJ33" s="19">
        <v>16</v>
      </c>
      <c r="AK33" s="19"/>
      <c r="AL33" s="85" t="s">
        <v>7</v>
      </c>
      <c r="AM33" s="74" t="s">
        <v>8</v>
      </c>
      <c r="AN33" s="11" t="s">
        <v>14</v>
      </c>
      <c r="AU33" s="15"/>
    </row>
    <row r="34" spans="2:47" s="2" customFormat="1" ht="10.5" customHeight="1" thickBot="1">
      <c r="B34" s="80"/>
      <c r="C34" s="82"/>
      <c r="D34" s="84"/>
      <c r="E34" s="20"/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7"/>
      <c r="T34" s="76"/>
      <c r="U34" s="77"/>
      <c r="V34" s="76"/>
      <c r="W34" s="77"/>
      <c r="X34" s="76"/>
      <c r="Y34" s="77"/>
      <c r="Z34" s="76"/>
      <c r="AA34" s="77"/>
      <c r="AB34" s="76"/>
      <c r="AC34" s="77"/>
      <c r="AD34" s="76"/>
      <c r="AE34" s="77"/>
      <c r="AF34" s="86"/>
      <c r="AG34" s="75"/>
      <c r="AH34" s="76">
        <f>$F$7*AH33</f>
        <v>15</v>
      </c>
      <c r="AI34" s="77"/>
      <c r="AJ34" s="76">
        <f>$F$7*AJ33</f>
        <v>16</v>
      </c>
      <c r="AK34" s="77"/>
      <c r="AL34" s="86"/>
      <c r="AM34" s="75"/>
      <c r="AN34" s="11"/>
      <c r="AU34" s="15"/>
    </row>
    <row r="35" spans="2:39" ht="11.25">
      <c r="B35" s="46">
        <v>1</v>
      </c>
      <c r="C35" s="73" t="s">
        <v>51</v>
      </c>
      <c r="D35" s="48">
        <v>82</v>
      </c>
      <c r="E35" s="24">
        <f>COUNT(G35,I35,K35,M35,O35,Q35,S35,U35,W35,Y35,AA35,AC35,AE35)</f>
        <v>5</v>
      </c>
      <c r="F35" s="49">
        <f>IF(ISBLANK(G35),"",G35-TIME(7,0,0))</f>
        <v>0.052083333333333315</v>
      </c>
      <c r="G35" s="50">
        <v>0.34375</v>
      </c>
      <c r="H35" s="49">
        <f>IF(ISBLANK(I35),"",I35-G35)</f>
        <v>0.041666666666666685</v>
      </c>
      <c r="I35" s="50">
        <v>0.3854166666666667</v>
      </c>
      <c r="J35" s="49">
        <f>IF(ISBLANK(K35),"",K35-I35)</f>
        <v>0.04652777777777778</v>
      </c>
      <c r="K35" s="50">
        <v>0.43194444444444446</v>
      </c>
      <c r="L35" s="49">
        <f>IF(ISBLANK(M35),"",M35-K35)</f>
        <v>0.04930555555555555</v>
      </c>
      <c r="M35" s="50">
        <v>0.48125</v>
      </c>
      <c r="N35" s="49">
        <f>IF(ISBLANK(O35),"",O35-M35)</f>
        <v>0.05138888888888887</v>
      </c>
      <c r="O35" s="50">
        <v>0.5326388888888889</v>
      </c>
      <c r="P35" s="49">
        <f>IF(ISBLANK(Q35),"",Q35-O35)</f>
      </c>
      <c r="Q35" s="50"/>
      <c r="R35" s="49">
        <f>IF(ISBLANK(S35),"",S35-Q35)</f>
      </c>
      <c r="S35" s="50"/>
      <c r="T35" s="49">
        <f>IF(ISBLANK(U35),"",U35-S35)</f>
      </c>
      <c r="U35" s="50"/>
      <c r="V35" s="49">
        <f>IF(ISBLANK(W35),"",W35-U35)</f>
      </c>
      <c r="W35" s="50"/>
      <c r="X35" s="49">
        <f>IF(ISBLANK(Y35),"",Y35-W35)</f>
      </c>
      <c r="Y35" s="50"/>
      <c r="Z35" s="49">
        <f>IF(ISBLANK(AA35),"",AA35-Y35)</f>
      </c>
      <c r="AA35" s="50"/>
      <c r="AB35" s="49">
        <f>IF(ISBLANK(AC35),"",AC35-AA35)</f>
      </c>
      <c r="AC35" s="50"/>
      <c r="AD35" s="49">
        <f>IF(ISBLANK(AE35),"",AE35-AC35)</f>
      </c>
      <c r="AE35" s="50"/>
      <c r="AF35" s="51">
        <f>MIN(F35,H35,J35,L35,N35,P35,R35,T35,V35,X35,Z35,AB35,AD35)</f>
        <v>0.041666666666666685</v>
      </c>
      <c r="AG35" s="28">
        <f>AVERAGE(F35,H35,J35,L35,N35,P35,R35,T35,V35,X35,Z35,AB35,AD35)</f>
        <v>0.04819444444444444</v>
      </c>
      <c r="AH35" s="12"/>
      <c r="AI35" s="10">
        <f aca="true" t="shared" si="35" ref="AI35:AI40">MAX(G35,I35,K35,M35,O35,Q35,S35,U35,W35,Y35,AA35,AC35,AE35)</f>
        <v>0.5326388888888889</v>
      </c>
      <c r="AJ35" s="1">
        <f aca="true" t="shared" si="36" ref="AJ35:AK40">B35</f>
        <v>1</v>
      </c>
      <c r="AK35" s="1" t="str">
        <f t="shared" si="36"/>
        <v>Horychová Hana</v>
      </c>
      <c r="AL35" s="1">
        <f aca="true" t="shared" si="37" ref="AL35:AL40">E35</f>
        <v>5</v>
      </c>
      <c r="AM35" s="9">
        <f aca="true" t="shared" si="38" ref="AM35:AM40">MAX(H35:AA35)</f>
        <v>0.5326388888888889</v>
      </c>
    </row>
    <row r="36" spans="2:39" ht="11.25">
      <c r="B36" s="52">
        <v>2</v>
      </c>
      <c r="C36" s="53" t="s">
        <v>50</v>
      </c>
      <c r="D36" s="54">
        <v>81</v>
      </c>
      <c r="E36" s="31">
        <f>COUNT(G36,I36,K36,M36,O36,Q36,S36,U36,W36,Y36,AA36,AC36,AE36)</f>
        <v>5</v>
      </c>
      <c r="F36" s="55">
        <f>IF(ISBLANK(G36),"",G36-TIME(7,0,0))</f>
        <v>0.04999999999999993</v>
      </c>
      <c r="G36" s="56">
        <v>0.3416666666666666</v>
      </c>
      <c r="H36" s="55">
        <f>IF(ISBLANK(I36),"",I36-G36)</f>
        <v>0.04375000000000007</v>
      </c>
      <c r="I36" s="56">
        <v>0.3854166666666667</v>
      </c>
      <c r="J36" s="55">
        <f>IF(ISBLANK(K36),"",K36-I36)</f>
        <v>0.05138888888888882</v>
      </c>
      <c r="K36" s="56">
        <v>0.4368055555555555</v>
      </c>
      <c r="L36" s="55">
        <f>IF(ISBLANK(M36),"",M36-K36)</f>
        <v>0.05763888888888896</v>
      </c>
      <c r="M36" s="56">
        <v>0.49444444444444446</v>
      </c>
      <c r="N36" s="55">
        <f>IF(ISBLANK(O36),"",O36-M36)</f>
        <v>0.043749999999999956</v>
      </c>
      <c r="O36" s="56">
        <v>0.5381944444444444</v>
      </c>
      <c r="P36" s="55">
        <f>IF(ISBLANK(Q36),"",Q36-O36)</f>
      </c>
      <c r="Q36" s="56"/>
      <c r="R36" s="55">
        <f>IF(ISBLANK(S36),"",S36-Q36)</f>
      </c>
      <c r="S36" s="56"/>
      <c r="T36" s="55">
        <f>IF(ISBLANK(U36),"",U36-S36)</f>
      </c>
      <c r="U36" s="56"/>
      <c r="V36" s="55">
        <f>IF(ISBLANK(W36),"",W36-U36)</f>
      </c>
      <c r="W36" s="56"/>
      <c r="X36" s="55">
        <f>IF(ISBLANK(Y36),"",Y36-W36)</f>
      </c>
      <c r="Y36" s="56"/>
      <c r="Z36" s="55">
        <f>IF(ISBLANK(AA36),"",AA36-Y36)</f>
      </c>
      <c r="AA36" s="56"/>
      <c r="AB36" s="55">
        <f>IF(ISBLANK(AC36),"",AC36-AA36)</f>
      </c>
      <c r="AC36" s="56"/>
      <c r="AD36" s="55">
        <f>IF(ISBLANK(AE36),"",AE36-AC36)</f>
      </c>
      <c r="AE36" s="56"/>
      <c r="AF36" s="57">
        <f>MIN(F36,H36,J36,L36,N36,P36,R36,T36,V36,X36,Z36,AB36,AD36)</f>
        <v>0.043749999999999956</v>
      </c>
      <c r="AG36" s="37">
        <f>AVERAGE(F36,H36,J36,L36,N36,P36,R36,T36,V36,X36,Z36,AB36,AD36)</f>
        <v>0.04930555555555555</v>
      </c>
      <c r="AH36" s="12"/>
      <c r="AI36" s="10">
        <f t="shared" si="35"/>
        <v>0.5381944444444444</v>
      </c>
      <c r="AJ36" s="1">
        <f t="shared" si="36"/>
        <v>2</v>
      </c>
      <c r="AK36" s="1" t="str">
        <f t="shared" si="36"/>
        <v>Štěrba Otakar</v>
      </c>
      <c r="AL36" s="1">
        <f t="shared" si="37"/>
        <v>5</v>
      </c>
      <c r="AM36" s="9">
        <f t="shared" si="38"/>
        <v>0.5381944444444444</v>
      </c>
    </row>
    <row r="37" spans="2:39" ht="11.25">
      <c r="B37" s="52">
        <v>3</v>
      </c>
      <c r="C37" s="68" t="s">
        <v>52</v>
      </c>
      <c r="D37" s="54">
        <v>84</v>
      </c>
      <c r="E37" s="31">
        <f>COUNT(G37,I37,K37,M37,O37,Q37,S37,U37,W37,Y37,AA37,AC37,AE37)</f>
        <v>4</v>
      </c>
      <c r="F37" s="55">
        <f>IF(ISBLANK(G37),"",G37-TIME(7,0,0))</f>
        <v>0.10486111111111113</v>
      </c>
      <c r="G37" s="56">
        <v>0.3965277777777778</v>
      </c>
      <c r="H37" s="55">
        <f>IF(ISBLANK(I37),"",I37-G37)</f>
        <v>0.0625</v>
      </c>
      <c r="I37" s="56">
        <v>0.4590277777777778</v>
      </c>
      <c r="J37" s="55">
        <f>IF(ISBLANK(K37),"",K37-I37)</f>
        <v>0.05138888888888882</v>
      </c>
      <c r="K37" s="56">
        <v>0.5104166666666666</v>
      </c>
      <c r="L37" s="55">
        <f>IF(ISBLANK(M37),"",M37-K37)</f>
        <v>0.06180555555555556</v>
      </c>
      <c r="M37" s="56">
        <v>0.5722222222222222</v>
      </c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5"/>
      <c r="Y37" s="56"/>
      <c r="Z37" s="55"/>
      <c r="AA37" s="56"/>
      <c r="AB37" s="55"/>
      <c r="AC37" s="56"/>
      <c r="AD37" s="55"/>
      <c r="AE37" s="56"/>
      <c r="AF37" s="57">
        <f>MIN(F37,H37,J37,L37,N37,P37,R37,T37,V37,X37,Z37,AB37,AD37)</f>
        <v>0.05138888888888882</v>
      </c>
      <c r="AG37" s="37">
        <f>AVERAGE(F37,H37,J37,L37,N37,P37,R37,T37,V37,X37,Z37,AB37,AD37)</f>
        <v>0.07013888888888888</v>
      </c>
      <c r="AH37" s="12"/>
      <c r="AI37" s="10">
        <f t="shared" si="35"/>
        <v>0.5722222222222222</v>
      </c>
      <c r="AJ37" s="1">
        <f t="shared" si="36"/>
        <v>3</v>
      </c>
      <c r="AK37" s="1" t="str">
        <f t="shared" si="36"/>
        <v>Havlíčková Míša</v>
      </c>
      <c r="AL37" s="1">
        <f t="shared" si="37"/>
        <v>4</v>
      </c>
      <c r="AM37" s="9">
        <f t="shared" si="38"/>
        <v>0.5722222222222222</v>
      </c>
    </row>
    <row r="38" spans="2:39" ht="11.25">
      <c r="B38" s="52">
        <v>4</v>
      </c>
      <c r="C38" s="58" t="s">
        <v>22</v>
      </c>
      <c r="D38" s="54">
        <v>83</v>
      </c>
      <c r="E38" s="31">
        <f>COUNT(G38,I38,K38,M38,O38,Q38,S38,U38,W38,Y38,AA38,AC38,AE38)</f>
        <v>3</v>
      </c>
      <c r="F38" s="55">
        <f>IF(ISBLANK(G38),"",G38-TIME(7,0,0))</f>
        <v>0.09999999999999998</v>
      </c>
      <c r="G38" s="56">
        <v>0.39166666666666666</v>
      </c>
      <c r="H38" s="55">
        <f>IF(ISBLANK(I38),"",I38-G38)</f>
        <v>0.05208333333333337</v>
      </c>
      <c r="I38" s="56">
        <v>0.44375000000000003</v>
      </c>
      <c r="J38" s="55">
        <f>IF(ISBLANK(K38),"",K38-I38)</f>
        <v>0.05972222222222218</v>
      </c>
      <c r="K38" s="56">
        <v>0.5034722222222222</v>
      </c>
      <c r="L38" s="55">
        <f>IF(ISBLANK(M38),"",M38-K38)</f>
      </c>
      <c r="M38" s="56"/>
      <c r="N38" s="55">
        <f>IF(ISBLANK(O38),"",O38-M38)</f>
      </c>
      <c r="O38" s="56"/>
      <c r="P38" s="55">
        <f>IF(ISBLANK(Q38),"",Q38-O38)</f>
      </c>
      <c r="Q38" s="56"/>
      <c r="R38" s="55">
        <f>IF(ISBLANK(S38),"",S38-Q38)</f>
      </c>
      <c r="S38" s="56"/>
      <c r="T38" s="55">
        <f>IF(ISBLANK(U38),"",U38-S38)</f>
      </c>
      <c r="U38" s="56"/>
      <c r="V38" s="55">
        <f>IF(ISBLANK(W38),"",W38-U38)</f>
      </c>
      <c r="W38" s="56"/>
      <c r="X38" s="55">
        <f>IF(ISBLANK(Y38),"",Y38-W38)</f>
      </c>
      <c r="Y38" s="56"/>
      <c r="Z38" s="55">
        <f>IF(ISBLANK(AA38),"",AA38-Y38)</f>
      </c>
      <c r="AA38" s="56"/>
      <c r="AB38" s="55">
        <f>IF(ISBLANK(AC38),"",AC38-AA38)</f>
      </c>
      <c r="AC38" s="56"/>
      <c r="AD38" s="55">
        <f>IF(ISBLANK(AE38),"",AE38-AC38)</f>
      </c>
      <c r="AE38" s="56"/>
      <c r="AF38" s="57">
        <f>MIN(F38,H38,J38,L38,N38,P38,R38,T38,V38,X38,Z38,AB38,AD38)</f>
        <v>0.05208333333333337</v>
      </c>
      <c r="AG38" s="37">
        <f>AVERAGE(F38,H38,J38,L38,N38,P38,R38,T38,V38,X38,Z38,AB38,AD38)</f>
        <v>0.07060185185185185</v>
      </c>
      <c r="AH38" s="12"/>
      <c r="AI38" s="10">
        <f t="shared" si="35"/>
        <v>0.5034722222222222</v>
      </c>
      <c r="AJ38" s="1">
        <f t="shared" si="36"/>
        <v>4</v>
      </c>
      <c r="AK38" s="1" t="str">
        <f t="shared" si="36"/>
        <v>Menclová Pavlína</v>
      </c>
      <c r="AL38" s="1">
        <f t="shared" si="37"/>
        <v>3</v>
      </c>
      <c r="AM38" s="9">
        <f t="shared" si="38"/>
        <v>0.5034722222222222</v>
      </c>
    </row>
    <row r="39" spans="2:39" ht="11.25">
      <c r="B39" s="52">
        <v>5</v>
      </c>
      <c r="C39" s="68" t="s">
        <v>53</v>
      </c>
      <c r="D39" s="54">
        <v>85</v>
      </c>
      <c r="E39" s="31">
        <f>COUNT(G39,I39,K39,M39,O39,Q39,S39,U39,W39,Y39,AA39,AC39,AE39)</f>
        <v>3</v>
      </c>
      <c r="F39" s="55">
        <f>IF(ISBLANK(G39),"",G39-TIME(7,0,0))</f>
        <v>0.10486111111111113</v>
      </c>
      <c r="G39" s="56">
        <v>0.3965277777777778</v>
      </c>
      <c r="H39" s="55">
        <f>IF(ISBLANK(I39),"",I39-G39)</f>
        <v>0.0708333333333333</v>
      </c>
      <c r="I39" s="56">
        <v>0.4673611111111111</v>
      </c>
      <c r="J39" s="55">
        <f>IF(ISBLANK(K39),"",K39-I39)</f>
        <v>0.06388888888888888</v>
      </c>
      <c r="K39" s="56">
        <v>0.53125</v>
      </c>
      <c r="L39" s="55"/>
      <c r="M39" s="56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7">
        <f>MIN(F39,H39,J39,L39,N39,P39,R39,T39,V39,X39,Z39,AB39,AD39)</f>
        <v>0.06388888888888888</v>
      </c>
      <c r="AG39" s="37">
        <f>AVERAGE(F39,H39,J39,L39,N39,P39,R39,T39,V39,X39,Z39,AB39,AD39)</f>
        <v>0.0798611111111111</v>
      </c>
      <c r="AI39" s="10">
        <f t="shared" si="35"/>
        <v>0.53125</v>
      </c>
      <c r="AJ39" s="1">
        <f t="shared" si="36"/>
        <v>5</v>
      </c>
      <c r="AK39" s="1" t="str">
        <f t="shared" si="36"/>
        <v>Havlíčková Radka</v>
      </c>
      <c r="AL39" s="1">
        <f t="shared" si="37"/>
        <v>3</v>
      </c>
      <c r="AM39" s="9">
        <f t="shared" si="38"/>
        <v>0.53125</v>
      </c>
    </row>
    <row r="40" spans="2:39" ht="12" thickBot="1">
      <c r="B40" s="38"/>
      <c r="C40" s="61"/>
      <c r="D40" s="62"/>
      <c r="E40" s="62"/>
      <c r="F40" s="63"/>
      <c r="G40" s="64"/>
      <c r="H40" s="63"/>
      <c r="I40" s="64"/>
      <c r="J40" s="63"/>
      <c r="K40" s="64"/>
      <c r="L40" s="63"/>
      <c r="M40" s="64"/>
      <c r="N40" s="63"/>
      <c r="O40" s="64"/>
      <c r="P40" s="63"/>
      <c r="Q40" s="64"/>
      <c r="R40" s="63"/>
      <c r="S40" s="64"/>
      <c r="T40" s="63"/>
      <c r="U40" s="64"/>
      <c r="V40" s="63"/>
      <c r="W40" s="64"/>
      <c r="X40" s="63"/>
      <c r="Y40" s="64"/>
      <c r="Z40" s="63"/>
      <c r="AA40" s="64"/>
      <c r="AB40" s="63"/>
      <c r="AC40" s="64"/>
      <c r="AD40" s="63"/>
      <c r="AE40" s="64"/>
      <c r="AF40" s="65"/>
      <c r="AG40" s="45"/>
      <c r="AI40" s="10">
        <f t="shared" si="35"/>
        <v>0</v>
      </c>
      <c r="AJ40" s="1">
        <f t="shared" si="36"/>
        <v>0</v>
      </c>
      <c r="AK40" s="1">
        <f t="shared" si="36"/>
        <v>0</v>
      </c>
      <c r="AL40" s="1">
        <f t="shared" si="37"/>
        <v>0</v>
      </c>
      <c r="AM40" s="9">
        <f t="shared" si="38"/>
        <v>0</v>
      </c>
    </row>
    <row r="41" ht="11.25">
      <c r="AM41" s="9"/>
    </row>
    <row r="42" ht="11.25">
      <c r="AM42" s="9"/>
    </row>
    <row r="43" ht="11.25">
      <c r="AM43" s="9"/>
    </row>
    <row r="44" ht="11.25">
      <c r="AM44" s="9"/>
    </row>
    <row r="45" ht="11.25">
      <c r="AM45" s="9"/>
    </row>
    <row r="46" ht="11.25">
      <c r="AM46" s="9"/>
    </row>
    <row r="47" ht="11.25">
      <c r="AM47" s="9"/>
    </row>
    <row r="48" ht="11.25">
      <c r="AM48" s="9"/>
    </row>
    <row r="49" ht="11.25">
      <c r="AM49" s="9"/>
    </row>
    <row r="50" ht="11.25">
      <c r="AM50" s="9"/>
    </row>
    <row r="51" ht="11.25">
      <c r="AM51" s="9"/>
    </row>
    <row r="52" ht="11.25">
      <c r="AM52" s="9"/>
    </row>
    <row r="53" ht="11.25">
      <c r="AM53" s="9"/>
    </row>
    <row r="54" ht="11.25">
      <c r="AM54" s="9"/>
    </row>
    <row r="55" ht="11.25">
      <c r="AM55" s="9"/>
    </row>
    <row r="56" ht="11.25">
      <c r="AM56" s="9"/>
    </row>
    <row r="57" ht="11.25">
      <c r="AM57" s="9"/>
    </row>
    <row r="58" ht="11.25">
      <c r="AM58" s="9"/>
    </row>
    <row r="59" ht="11.25">
      <c r="AM59" s="9"/>
    </row>
    <row r="60" ht="11.25">
      <c r="AM60" s="9"/>
    </row>
    <row r="61" ht="11.25">
      <c r="AM61" s="9"/>
    </row>
    <row r="62" ht="11.25">
      <c r="AM62" s="9"/>
    </row>
    <row r="63" ht="11.25">
      <c r="AM63" s="9"/>
    </row>
    <row r="64" ht="11.25">
      <c r="AM64" s="9"/>
    </row>
    <row r="65" ht="11.25">
      <c r="AM65" s="9"/>
    </row>
    <row r="66" ht="11.25">
      <c r="AM66" s="9"/>
    </row>
    <row r="67" ht="11.25">
      <c r="AM67" s="9"/>
    </row>
    <row r="68" ht="11.25">
      <c r="AM68" s="9"/>
    </row>
    <row r="69" ht="11.25">
      <c r="AM69" s="9"/>
    </row>
    <row r="70" ht="11.25">
      <c r="AM70" s="9"/>
    </row>
    <row r="71" ht="11.25">
      <c r="AM71" s="9"/>
    </row>
    <row r="72" ht="11.25">
      <c r="AM72" s="9"/>
    </row>
    <row r="73" ht="11.25">
      <c r="AM73" s="9"/>
    </row>
  </sheetData>
  <sheetProtection/>
  <mergeCells count="66">
    <mergeCell ref="B7:B8"/>
    <mergeCell ref="C7:C8"/>
    <mergeCell ref="D7:D8"/>
    <mergeCell ref="AL7:AL8"/>
    <mergeCell ref="AM7:AM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H8:AI8"/>
    <mergeCell ref="AJ8:AK8"/>
    <mergeCell ref="AF7:AF8"/>
    <mergeCell ref="AG7:AG8"/>
    <mergeCell ref="AG20:AG21"/>
    <mergeCell ref="AL20:AL21"/>
    <mergeCell ref="X21:Y21"/>
    <mergeCell ref="Z21:AA21"/>
    <mergeCell ref="AB21:AC21"/>
    <mergeCell ref="AD21:AE21"/>
    <mergeCell ref="T21:U21"/>
    <mergeCell ref="V21:W21"/>
    <mergeCell ref="B20:B21"/>
    <mergeCell ref="C20:C21"/>
    <mergeCell ref="D20:D21"/>
    <mergeCell ref="AF20:AF21"/>
    <mergeCell ref="X34:Y34"/>
    <mergeCell ref="Z34:AA34"/>
    <mergeCell ref="AM20:AM21"/>
    <mergeCell ref="F21:G21"/>
    <mergeCell ref="H21:I21"/>
    <mergeCell ref="J21:K21"/>
    <mergeCell ref="L21:M21"/>
    <mergeCell ref="N21:O21"/>
    <mergeCell ref="P21:Q21"/>
    <mergeCell ref="R21:S21"/>
    <mergeCell ref="R34:S34"/>
    <mergeCell ref="T34:U34"/>
    <mergeCell ref="AH21:AI21"/>
    <mergeCell ref="AJ21:AK21"/>
    <mergeCell ref="B33:B34"/>
    <mergeCell ref="C33:C34"/>
    <mergeCell ref="D33:D34"/>
    <mergeCell ref="AF33:AF34"/>
    <mergeCell ref="AG33:AG34"/>
    <mergeCell ref="V34:W34"/>
    <mergeCell ref="F34:G34"/>
    <mergeCell ref="H34:I34"/>
    <mergeCell ref="J34:K34"/>
    <mergeCell ref="L34:M34"/>
    <mergeCell ref="N34:O34"/>
    <mergeCell ref="P34:Q34"/>
    <mergeCell ref="AB34:AC34"/>
    <mergeCell ref="AD34:AE34"/>
    <mergeCell ref="AH34:AI34"/>
    <mergeCell ref="AJ34:AK34"/>
    <mergeCell ref="AL33:AL34"/>
    <mergeCell ref="AM33:AM34"/>
  </mergeCells>
  <printOptions/>
  <pageMargins left="0.13" right="0.41" top="0.53" bottom="0.56" header="0.08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 - blesk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Fišer</dc:creator>
  <cp:keywords/>
  <dc:description/>
  <cp:lastModifiedBy>Pavel</cp:lastModifiedBy>
  <cp:lastPrinted>2019-02-24T12:01:13Z</cp:lastPrinted>
  <dcterms:created xsi:type="dcterms:W3CDTF">2000-02-13T17:30:26Z</dcterms:created>
  <dcterms:modified xsi:type="dcterms:W3CDTF">2022-03-06T21:14:11Z</dcterms:modified>
  <cp:category/>
  <cp:version/>
  <cp:contentType/>
  <cp:contentStatus/>
</cp:coreProperties>
</file>